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3/Gegužė/2023 gegužės 5-7/"/>
    </mc:Choice>
  </mc:AlternateContent>
  <xr:revisionPtr revIDLastSave="1232" documentId="8_{9E81D129-A192-422B-80DD-079B08BE742B}" xr6:coauthVersionLast="47" xr6:coauthVersionMax="47" xr10:uidLastSave="{463647F4-62F6-4D38-B4CD-C81D19CAF8B5}"/>
  <bookViews>
    <workbookView xWindow="744" yWindow="624" windowWidth="16980" windowHeight="11472" xr2:uid="{00000000-000D-0000-FFFF-FFFF00000000}"/>
  </bookViews>
  <sheets>
    <sheet name="05.05-05.07" sheetId="4" r:id="rId1"/>
    <sheet name="04.28-04.30" sheetId="3" r:id="rId2"/>
    <sheet name="04.21-04.23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4" l="1"/>
  <c r="D40" i="4"/>
  <c r="G41" i="3"/>
  <c r="F41" i="3"/>
  <c r="D41" i="3"/>
  <c r="D33" i="2"/>
  <c r="F33" i="2" s="1"/>
  <c r="G33" i="2"/>
  <c r="F40" i="4" l="1"/>
  <c r="I21" i="2"/>
  <c r="F22" i="4" l="1"/>
  <c r="F19" i="4"/>
  <c r="F21" i="4"/>
  <c r="F38" i="4"/>
  <c r="F39" i="4"/>
  <c r="F37" i="4"/>
  <c r="F35" i="4"/>
  <c r="F33" i="4" l="1"/>
  <c r="F28" i="4"/>
  <c r="F8" i="4" l="1"/>
  <c r="F9" i="4"/>
  <c r="F16" i="4"/>
  <c r="I23" i="4" l="1"/>
  <c r="I3" i="4"/>
  <c r="I15" i="4"/>
  <c r="I6" i="4"/>
  <c r="I35" i="4"/>
  <c r="I27" i="4"/>
  <c r="F27" i="4"/>
  <c r="I36" i="4"/>
  <c r="F36" i="4"/>
  <c r="I37" i="4"/>
  <c r="I39" i="4"/>
  <c r="I38" i="4"/>
  <c r="I31" i="4"/>
  <c r="F31" i="4"/>
  <c r="I29" i="4"/>
  <c r="F29" i="4"/>
  <c r="I21" i="4"/>
  <c r="I30" i="4"/>
  <c r="F30" i="4"/>
  <c r="I26" i="4"/>
  <c r="F26" i="4"/>
  <c r="I28" i="4"/>
  <c r="I24" i="4"/>
  <c r="F24" i="4"/>
  <c r="I19" i="4"/>
  <c r="I22" i="4"/>
  <c r="I32" i="4"/>
  <c r="F32" i="4"/>
  <c r="I18" i="4"/>
  <c r="F18" i="4"/>
  <c r="I17" i="4"/>
  <c r="F17" i="4"/>
  <c r="F20" i="4"/>
  <c r="F12" i="4"/>
  <c r="I16" i="4"/>
  <c r="I13" i="4"/>
  <c r="F13" i="4"/>
  <c r="I11" i="4"/>
  <c r="F11" i="4"/>
  <c r="I10" i="4"/>
  <c r="F10" i="4"/>
  <c r="I9" i="4"/>
  <c r="I7" i="4"/>
  <c r="F7" i="4"/>
  <c r="I8" i="4"/>
  <c r="I5" i="4"/>
  <c r="F5" i="4"/>
  <c r="I4" i="4"/>
  <c r="F4" i="4"/>
  <c r="F17" i="3"/>
  <c r="F20" i="3"/>
  <c r="F24" i="3"/>
  <c r="F37" i="3"/>
  <c r="F36" i="3"/>
  <c r="F35" i="3"/>
  <c r="F34" i="3"/>
  <c r="F30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17" i="3"/>
  <c r="I15" i="3"/>
  <c r="I14" i="3"/>
  <c r="I4" i="3"/>
  <c r="I5" i="3"/>
  <c r="I6" i="3"/>
  <c r="I7" i="3"/>
  <c r="I8" i="3"/>
  <c r="I9" i="3"/>
  <c r="I10" i="3"/>
  <c r="I11" i="3"/>
  <c r="I3" i="3"/>
  <c r="F3" i="3" l="1"/>
  <c r="F6" i="3" l="1"/>
  <c r="F13" i="3" l="1"/>
  <c r="I17" i="2" l="1"/>
  <c r="F23" i="2"/>
  <c r="I23" i="2"/>
  <c r="F26" i="3" l="1"/>
  <c r="F23" i="3"/>
  <c r="F27" i="3"/>
  <c r="F14" i="3"/>
  <c r="F15" i="3"/>
  <c r="F12" i="3"/>
  <c r="F10" i="3"/>
  <c r="F9" i="3"/>
  <c r="F8" i="3"/>
  <c r="F4" i="3"/>
  <c r="F27" i="2" l="1"/>
  <c r="F16" i="2"/>
  <c r="F29" i="2" l="1"/>
  <c r="I12" i="2" l="1"/>
  <c r="I5" i="2"/>
  <c r="I3" i="2"/>
  <c r="F8" i="2" l="1"/>
  <c r="F9" i="2"/>
  <c r="F11" i="2"/>
  <c r="F18" i="2"/>
  <c r="F15" i="2"/>
  <c r="F28" i="2"/>
  <c r="I29" i="2" l="1"/>
  <c r="I27" i="2"/>
  <c r="I26" i="2"/>
  <c r="F26" i="2"/>
  <c r="I20" i="2"/>
  <c r="F20" i="2"/>
  <c r="I28" i="2"/>
  <c r="I31" i="2"/>
  <c r="F31" i="2"/>
  <c r="I32" i="2"/>
  <c r="F32" i="2"/>
  <c r="I25" i="2"/>
  <c r="F25" i="2"/>
  <c r="I30" i="2"/>
  <c r="F30" i="2"/>
  <c r="I24" i="2"/>
  <c r="F24" i="2"/>
  <c r="I19" i="2"/>
  <c r="F19" i="2"/>
  <c r="I22" i="2"/>
  <c r="F22" i="2"/>
  <c r="I15" i="2"/>
  <c r="I16" i="2"/>
  <c r="I13" i="2"/>
  <c r="F13" i="2"/>
  <c r="I14" i="2"/>
  <c r="F14" i="2"/>
  <c r="I18" i="2"/>
  <c r="I11" i="2"/>
  <c r="I8" i="2"/>
  <c r="I7" i="2"/>
  <c r="F7" i="2"/>
  <c r="I6" i="2"/>
  <c r="F6" i="2"/>
  <c r="I4" i="2"/>
  <c r="F4" i="2"/>
</calcChain>
</file>

<file path=xl/sharedStrings.xml><?xml version="1.0" encoding="utf-8"?>
<sst xmlns="http://schemas.openxmlformats.org/spreadsheetml/2006/main" count="396" uniqueCount="101">
  <si>
    <t>Balandžio 21–23 d. Lietuvos kino teatruose rodytų filmų topas
April 21–23 d. Lithuanian top</t>
  </si>
  <si>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</si>
  <si>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</si>
  <si>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</si>
  <si>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</si>
  <si>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</si>
  <si>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</si>
  <si>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</si>
  <si>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</si>
  <si>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</si>
  <si>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</si>
  <si>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</si>
  <si>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</si>
  <si>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</si>
  <si>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</si>
  <si>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</si>
  <si>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N</t>
  </si>
  <si>
    <t>Kakė Makė: mano filmas</t>
  </si>
  <si>
    <t>-</t>
  </si>
  <si>
    <t>Nj world</t>
  </si>
  <si>
    <t>Broliai Super Mario. Filmas (Super Mario Bros.)</t>
  </si>
  <si>
    <t>Piktieji numirėliai prisikelia (Evil Dead Rise)</t>
  </si>
  <si>
    <t>ACME Film / WB</t>
  </si>
  <si>
    <t>Popiežiaus egzorcistas (Pope's Exorcist )</t>
  </si>
  <si>
    <t>ACME Film / SONY</t>
  </si>
  <si>
    <t>Džonas Vikas 4 (John Wick Chapter Four)</t>
  </si>
  <si>
    <t>ACME Film</t>
  </si>
  <si>
    <t>AIR</t>
  </si>
  <si>
    <t>Mafia Mamma</t>
  </si>
  <si>
    <t>Garsų pasaulio įrašai</t>
  </si>
  <si>
    <t>Erikas Akmenširdis (Erik Stoneheart)</t>
  </si>
  <si>
    <t>Estinfilm</t>
  </si>
  <si>
    <t>Suzume</t>
  </si>
  <si>
    <t>Mizantropas (To Catch a Killer)</t>
  </si>
  <si>
    <t>Adastra Cinema</t>
  </si>
  <si>
    <t>Požemiai ir drakonai. Garbė tarp vagių (Dungeons &amp; Dragons: Honor Among Thieves)</t>
  </si>
  <si>
    <t>Aš ir Jis. Tikra katastrofa (Beautiful disaster)</t>
  </si>
  <si>
    <t>Filip</t>
  </si>
  <si>
    <t>Travolta</t>
  </si>
  <si>
    <t>Trys muškietininkai: D'artanjanas (Three Musketeers: D'Artagnan)</t>
  </si>
  <si>
    <t xml:space="preserve">Theatrical Film Distribution </t>
  </si>
  <si>
    <t>Renfildas (Renfield)</t>
  </si>
  <si>
    <t>Banginis (The Whale)</t>
  </si>
  <si>
    <t>Paradas</t>
  </si>
  <si>
    <t>Po mokyklos</t>
  </si>
  <si>
    <t xml:space="preserve">Mumijos (Mummies) </t>
  </si>
  <si>
    <t>Batuotas katinas Pūkis: paskutinis noras (Puss in Boots: The Last Wish)</t>
  </si>
  <si>
    <t>DuKine / Universal</t>
  </si>
  <si>
    <t>Poetas</t>
  </si>
  <si>
    <t>Salos vaiduokliai (The Banshees of Inisherin)</t>
  </si>
  <si>
    <t>Theatrical Film Distribution / WDSMPI</t>
  </si>
  <si>
    <t>Bučinys (Kysset)</t>
  </si>
  <si>
    <t xml:space="preserve">Sūnus (Son) </t>
  </si>
  <si>
    <t>Broliai lokiai: atgal į žemę (Boonie Bears: Back to Earth)</t>
  </si>
  <si>
    <t>Unlimited Media OÜ</t>
  </si>
  <si>
    <t>Detektyvas Sanis (Inspector Sun and the curse of the black widow)</t>
  </si>
  <si>
    <t>Asteriksas ir Obeliksas: drakonų imperija (Asterix and Obelix: The Middle Kingdom)</t>
  </si>
  <si>
    <t>Balandžio 28–30 d. Lietuvos kino teatruose rodytų filmų topas
April 28–30 d. Lithuanian top</t>
  </si>
  <si>
    <t xml:space="preserve"> </t>
  </si>
  <si>
    <t>UFO (UFO Sweden)</t>
  </si>
  <si>
    <t>Sugrįžimas į Seulą (Retour à Séoul)</t>
  </si>
  <si>
    <t>A-One Films</t>
  </si>
  <si>
    <t>Dvyliktosios naktis (La nuit du 12)</t>
  </si>
  <si>
    <t>Visos Bo baimės (Beau is afraid)</t>
  </si>
  <si>
    <t>Petsi Iš Argo (Argonuts)</t>
  </si>
  <si>
    <t>Tvirtas užnugaris (The Covenant)</t>
  </si>
  <si>
    <t>65: Išnykimo riba (65)</t>
  </si>
  <si>
    <t>Pradingusi (Missing)</t>
  </si>
  <si>
    <t>Kilnojamos durys (Portable door)</t>
  </si>
  <si>
    <t>Baltic Content Media</t>
  </si>
  <si>
    <t>Homo Vilutis</t>
  </si>
  <si>
    <t>Propos studija</t>
  </si>
  <si>
    <t>DuKine / Paramount Pictures</t>
  </si>
  <si>
    <t>DuKine / Universal Pictures</t>
  </si>
  <si>
    <t>8 kalnai (The Eight Mountains)</t>
  </si>
  <si>
    <t>Europos kinas</t>
  </si>
  <si>
    <t>Begalybė (L’immensita)</t>
  </si>
  <si>
    <t>Mariupolis 2</t>
  </si>
  <si>
    <t>Metas išeiti (Decision to Leave)</t>
  </si>
  <si>
    <t>Parazitas (Gisaengchung)</t>
  </si>
  <si>
    <t>Paskutinis šokis (Last Dance)</t>
  </si>
  <si>
    <t>Po saulės (After sun)</t>
  </si>
  <si>
    <t>Su meile ir įsiūčiu  (Both Sides of the Blade (Fire!)</t>
  </si>
  <si>
    <t>Rose Namajunas: Aš esu čempionė (Thug Rose)</t>
  </si>
  <si>
    <t>Total (38)</t>
  </si>
  <si>
    <t>Gegužės 5–7 d. Lietuvos kino teatruose rodytų filmų topas
May 5–7 d. Lithuanian top</t>
  </si>
  <si>
    <t>Sudegink mano laiškus (Bränn alla mina brev)</t>
  </si>
  <si>
    <t>Juodasis lotosas (Black Lotus)</t>
  </si>
  <si>
    <t>Galaktikos sergėtojai. III dalis (Guardians of the Galaxy Vol. 3)</t>
  </si>
  <si>
    <t>Tar</t>
  </si>
  <si>
    <t xml:space="preserve">N </t>
  </si>
  <si>
    <t>Gražuolė ir Sebastianas. Naujoji karta (Belle &amp; Sebastien – Next Generation)</t>
  </si>
  <si>
    <t>Best Film</t>
  </si>
  <si>
    <t>Viskas iškart ir visur (Everything Everywhere All At Once)</t>
  </si>
  <si>
    <t>Amžinai jauni (Forever Young)</t>
  </si>
  <si>
    <t>Kitų žmonių vaikai (Other People’s Children)</t>
  </si>
  <si>
    <t>Total (30)</t>
  </si>
  <si>
    <t>282 254 €</t>
  </si>
  <si>
    <t>173 340 €</t>
  </si>
  <si>
    <t>Total (37)</t>
  </si>
  <si>
    <t>193 314 €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</si>
</sst>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#,##0\ &quot;€&quot;"/>
    <numFmt numFmtId="166" formatCode="yyyy/mm/dd;@"/>
  </numFmts>
  <fonts count="8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b/>
      <sz val="10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5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166" fontId="1" fillId="0" borderId="0" xfId="0" applyNumberFormat="1" applyFo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5" fillId="0" borderId="0" xfId="1" applyNumberFormat="1" applyFont="1" applyAlignment="1">
      <alignment horizontal="center" vertical="center"/>
    </xf>
    <xf numFmtId="0" fontId="4" fillId="0" borderId="0" xfId="0" applyFont="1"/>
    <xf numFmtId="3" fontId="1" fillId="0" borderId="0" xfId="0" applyNumberFormat="1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5" fillId="3" borderId="0" xfId="0" applyFont="1" applyFill="1"/>
    <xf numFmtId="165" fontId="5" fillId="3" borderId="0" xfId="0" applyNumberFormat="1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1" fillId="0" borderId="0" xfId="0" applyNumberFormat="1" applyFont="1"/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3" fontId="6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0" fontId="1" fillId="3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73"/>
    </tableStyle>
    <tableStyle name="Table Style 2" pivot="0" count="1" xr9:uid="{27931E3F-712C-485E-A1F4-53DFE01A40F1}">
      <tableStyleElement type="wholeTable" dxfId="72"/>
    </tableStyle>
  </tableStyles>
  <colors>
    <mruColors>
      <color rgb="FFE7F5F0"/>
      <color rgb="FFD3D3D3"/>
      <color rgb="FFEDF7F7"/>
      <color rgb="FFE8EEF8"/>
      <color rgb="FFDDEDEF"/>
      <color rgb="FFD1E7D8"/>
      <color rgb="FFDEEEE3"/>
      <color rgb="FFD6EADC"/>
      <color rgb="FFBFD3C5"/>
      <color rgb="FFC9E5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21A9B9-AAE2-4F8F-A730-8C8DC86D130F}" name="Table1324" displayName="Table1324" ref="A2:O40" totalsRowCount="1" headerRowDxfId="71" dataDxfId="69" totalsRowDxfId="68" headerRowBorderDxfId="70">
  <autoFilter ref="A2:O3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9">
    <sortCondition descending="1" ref="D3:D39"/>
  </sortState>
  <tableColumns count="15">
    <tableColumn id="1" xr3:uid="{E5D725A7-76A8-4A92-A62A-E1E8E31469C8}" name="#" totalsRowLabel=" " totalsRowDxfId="14"/>
    <tableColumn id="2" xr3:uid="{CC2FB657-820A-4B30-811C-D4E685B19C85}" name="#_x000a_LW" totalsRowDxfId="13"/>
    <tableColumn id="3" xr3:uid="{C8BAEB5E-FF1C-405A-970A-63816C599B16}" name="Filmas _x000a_(Movie)" totalsRowLabel="Total (37)" totalsRowDxfId="12"/>
    <tableColumn id="4" xr3:uid="{201403F6-560F-4747-A9E5-B77F56C5FB40}" name="Pajamos _x000a_(GBO)" totalsRowFunction="sum" totalsRowDxfId="11"/>
    <tableColumn id="5" xr3:uid="{A61ECFD9-139A-43D6-804B-5DBEB1D4F80A}" name="Pajamos _x000a_praeita sav._x000a_(GBO LW)" totalsRowLabel="193 314 €" totalsRowDxfId="10"/>
    <tableColumn id="6" xr3:uid="{D49454FD-09BD-4290-976A-79502B4019D5}" name="Pakitimas_x000a_(Change)" totalsRowFunction="custom" totalsRowDxfId="9">
      <calculatedColumnFormula>(D3-E3)/E3</calculatedColumnFormula>
      <totalsRowFormula>(D40-E40)/E40</totalsRowFormula>
    </tableColumn>
    <tableColumn id="7" xr3:uid="{12184BDF-3AE7-4F5C-822C-5138466A7AB0}" name="Žiūrovų sk. _x000a_(ADM)" totalsRowFunction="sum" totalsRowDxfId="8"/>
    <tableColumn id="8" xr3:uid="{F2225E4C-2D77-454D-B9A6-951A1812886B}" name="Seansų sk. _x000a_(Show count)" totalsRowDxfId="7"/>
    <tableColumn id="9" xr3:uid="{B30D1294-17AA-4249-8243-56C5C42C81E2}" name="Lankomumo vid._x000a_(Average ADM)" totalsRowDxfId="6">
      <calculatedColumnFormula>G3/H3</calculatedColumnFormula>
    </tableColumn>
    <tableColumn id="10" xr3:uid="{87C4CAE7-957E-42D4-8FC2-1529134630AF}" name="Kopijų sk. _x000a_(DCO count)" totalsRowDxfId="5"/>
    <tableColumn id="11" xr3:uid="{ADCAD8A9-C145-4F6E-B173-9E2833733A94}" name="Rodymo savaitė_x000a_(Week on screen)" totalsRowDxfId="4"/>
    <tableColumn id="12" xr3:uid="{51ED543B-6D2C-4D72-9F9A-39F61941B69F}" name="Bendros pajamos _x000a_(Total GBO)" totalsRowDxfId="3"/>
    <tableColumn id="13" xr3:uid="{8B520B9A-9B14-4B9E-BF1B-0731E83F5993}" name="Bendras žiūrovų sk._x000a_(Total ADM)" totalsRowDxfId="2"/>
    <tableColumn id="14" xr3:uid="{969B490A-D0F0-480F-A74D-C903E9A58991}" name="Premjeros data _x000a_(Release date)" totalsRowDxfId="1"/>
    <tableColumn id="15" xr3:uid="{778DF432-71DD-441A-AA66-A270ED7EF81A}" name="Platintojas _x000a_(Distributor)" totalsRowLabel=" 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85213E-C2BD-4820-B4D6-431339BCE626}" name="Table132" displayName="Table132" ref="A2:O41" totalsRowCount="1" headerRowDxfId="67" dataDxfId="65" totalsRowDxfId="64" headerRowBorderDxfId="66">
  <autoFilter ref="A2:O40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0">
    <sortCondition descending="1" ref="D3:D40"/>
  </sortState>
  <tableColumns count="15">
    <tableColumn id="1" xr3:uid="{604CAFC1-11D8-493C-9B83-DC5F180A4318}" name="#" totalsRowDxfId="63"/>
    <tableColumn id="2" xr3:uid="{4E2815D1-45B8-4EDE-8E85-528BE7A9721B}" name="#_x000a_LW" totalsRowDxfId="62"/>
    <tableColumn id="3" xr3:uid="{6EE8540D-1A25-4492-BCBC-ECD8DD1828DF}" name="Filmas _x000a_(Movie)" totalsRowLabel="Total (38)" totalsRowDxfId="61"/>
    <tableColumn id="4" xr3:uid="{30AFA88F-C41F-46E7-8D06-D0E2A251ECE8}" name="Pajamos _x000a_(GBO)" totalsRowFunction="sum" totalsRowDxfId="60"/>
    <tableColumn id="5" xr3:uid="{8FAFD5C3-611B-4205-96D7-30077521B008}" name="Pajamos _x000a_praeita sav._x000a_(GBO LW)" totalsRowLabel="173 340 €" totalsRowDxfId="59"/>
    <tableColumn id="6" xr3:uid="{B575CD48-4B54-4A59-97FA-E23C22B72C84}" name="Pakitimas_x000a_(Change)" totalsRowFunction="custom" totalsRowDxfId="58">
      <calculatedColumnFormula>(D3-E3)/E3</calculatedColumnFormula>
      <totalsRowFormula>(D41-E41)/E41</totalsRowFormula>
    </tableColumn>
    <tableColumn id="7" xr3:uid="{0F11965D-3F37-41F4-BF98-0AFA34AB8E40}" name="Žiūrovų sk. _x000a_(ADM)" totalsRowFunction="sum" totalsRowDxfId="57"/>
    <tableColumn id="8" xr3:uid="{C8756683-40B7-4A4A-97DF-AF7ABCE22F36}" name="Seansų sk. _x000a_(Show count)" totalsRowDxfId="56"/>
    <tableColumn id="9" xr3:uid="{2474B435-F7C3-4EDA-B489-6A221658E6F4}" name="Lankomumo vid._x000a_(Average ADM)" totalsRowDxfId="55">
      <calculatedColumnFormula>G3/H3</calculatedColumnFormula>
    </tableColumn>
    <tableColumn id="10" xr3:uid="{EF007B1E-5AC8-4A4E-BD04-BA8F4B2F0B8B}" name="Kopijų sk. _x000a_(DCO count)" totalsRowDxfId="54"/>
    <tableColumn id="11" xr3:uid="{5F47B051-482C-46D3-94D7-247512A63AEF}" name="Rodymo savaitė_x000a_(Week on screen)" totalsRowDxfId="53"/>
    <tableColumn id="12" xr3:uid="{B526E584-CE36-4C60-A0CB-FD1163898F6A}" name="Bendros pajamos _x000a_(Total GBO)" totalsRowDxfId="52"/>
    <tableColumn id="13" xr3:uid="{30A981C5-C19F-43C6-88A5-6175983C3328}" name="Bendras žiūrovų sk._x000a_(Total ADM)" totalsRowDxfId="51"/>
    <tableColumn id="14" xr3:uid="{641296EE-9989-44CA-BE2F-85B8374BA535}" name="Premjeros data _x000a_(Release date)" totalsRowDxfId="50"/>
    <tableColumn id="15" xr3:uid="{B23C3732-6DF0-45B5-85F8-46D8F829A2C7}" name="Platintojas _x000a_(Distributor)" totalsRowLabel=" " totalsRowDxfId="49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33" totalsRowCount="1" headerRowDxfId="48" dataDxfId="46" totalsRowDxfId="45" headerRowBorderDxfId="47">
  <autoFilter ref="A2:O32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2">
    <sortCondition descending="1" ref="D3:D32"/>
  </sortState>
  <tableColumns count="15">
    <tableColumn id="1" xr3:uid="{93EC8040-391C-4B64-803B-946594B6B7F7}" name="#" dataDxfId="44" totalsRowDxfId="43"/>
    <tableColumn id="2" xr3:uid="{D6AA89DD-F402-49ED-B2CA-B45ED30EB6A8}" name="#_x000a_LW" dataDxfId="42" totalsRowDxfId="41"/>
    <tableColumn id="3" xr3:uid="{8524161D-F780-40E6-96D9-D46D84D91E1F}" name="Filmas _x000a_(Movie)" totalsRowLabel="Total (30)" dataDxfId="40" totalsRowDxfId="39"/>
    <tableColumn id="4" xr3:uid="{898DAD4F-B56E-4B96-9BAF-7609A0041E01}" name="Pajamos _x000a_(GBO)" totalsRowFunction="sum" dataDxfId="38" totalsRowDxfId="37"/>
    <tableColumn id="5" xr3:uid="{C59F2D4C-5823-45F4-9D98-114FFD01A927}" name="Pajamos _x000a_praeita sav._x000a_(GBO LW)" totalsRowLabel="282 254 €" dataDxfId="36" totalsRowDxfId="35"/>
    <tableColumn id="6" xr3:uid="{F957FCE3-B2E4-448E-8740-03D906BC5EB7}" name="Pakitimas_x000a_(Change)" totalsRowFunction="custom" dataDxfId="34" totalsRowDxfId="33">
      <calculatedColumnFormula>(D3-E3)/E3</calculatedColumnFormula>
      <totalsRowFormula>(D33-E33)/E33</totalsRowFormula>
    </tableColumn>
    <tableColumn id="7" xr3:uid="{45DD8E99-004C-4D9C-979D-6F515FFFFB92}" name="Žiūrovų sk. _x000a_(ADM)" totalsRowFunction="sum" dataDxfId="32" totalsRowDxfId="31"/>
    <tableColumn id="8" xr3:uid="{2BB64C16-9186-4C4A-A0C9-08323CEFC402}" name="Seansų sk. _x000a_(Show count)" dataDxfId="30" totalsRowDxfId="29"/>
    <tableColumn id="9" xr3:uid="{F6C07FA5-1C03-4357-A44D-0B81FC66E2AF}" name="Lankomumo vid._x000a_(Average ADM)" dataDxfId="28" totalsRowDxfId="27">
      <calculatedColumnFormula>G3/H3</calculatedColumnFormula>
    </tableColumn>
    <tableColumn id="10" xr3:uid="{A3E561A1-4C0E-457E-84AA-349FD64794AE}" name="Kopijų sk. _x000a_(DCO count)" dataDxfId="26" totalsRowDxfId="25"/>
    <tableColumn id="11" xr3:uid="{E20BF4A7-9048-401E-A6FA-983414B01ED2}" name="Rodymo savaitė_x000a_(Week on screen)" dataDxfId="24" totalsRowDxfId="23"/>
    <tableColumn id="12" xr3:uid="{67BC01BA-5CB2-41D3-AB69-350EFF0FD930}" name="Bendros pajamos _x000a_(Total GBO)" dataDxfId="22" totalsRowDxfId="21"/>
    <tableColumn id="13" xr3:uid="{37483393-9FD8-4B34-8B9D-DE79FEFE93B2}" name="Bendras žiūrovų sk._x000a_(Total ADM)" dataDxfId="20" totalsRowDxfId="19"/>
    <tableColumn id="14" xr3:uid="{EADF24B6-15DA-48EA-B223-A587598EEB24}" name="Premjeros data _x000a_(Release date)" dataDxfId="18" totalsRowDxfId="17"/>
    <tableColumn id="15" xr3:uid="{5103FA11-CF5D-49EC-A2A1-D131ABB2109C}" name="Platintojas _x000a_(Distributor)" dataDxfId="16" totalsRowDxfId="15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D601-1B92-4547-8395-B91F34A29E02}">
  <sheetPr>
    <pageSetUpPr fitToPage="1"/>
  </sheetPr>
  <dimension ref="A1:XFC56"/>
  <sheetViews>
    <sheetView tabSelected="1" topLeftCell="A3" zoomScale="60" zoomScaleNormal="60" workbookViewId="0">
      <selection activeCell="N14" sqref="N14"/>
    </sheetView>
  </sheetViews>
  <sheetFormatPr defaultColWidth="18.25" defaultRowHeight="11.4" zeroHeight="1" x14ac:dyDescent="0.2"/>
  <cols>
    <col min="1" max="2" width="4.75" style="1" customWidth="1"/>
    <col min="3" max="3" width="30.75" style="1" customWidth="1"/>
    <col min="4" max="5" width="20.75" style="5" customWidth="1"/>
    <col min="6" max="6" width="20.75" style="63" customWidth="1"/>
    <col min="7" max="10" width="20.75" style="44" customWidth="1"/>
    <col min="11" max="11" width="20.75" style="66" customWidth="1"/>
    <col min="12" max="12" width="20.75" style="5" customWidth="1"/>
    <col min="13" max="13" width="20.75" style="44" customWidth="1"/>
    <col min="14" max="14" width="20.75" style="58" customWidth="1"/>
    <col min="15" max="15" width="30.75" style="61" customWidth="1"/>
    <col min="16" max="17" width="18.25" style="1" hidden="1" customWidth="1"/>
    <col min="18" max="16383" width="0" style="1" hidden="1" customWidth="1"/>
    <col min="16384" max="16384" width="5.375" style="1" hidden="1" customWidth="1"/>
  </cols>
  <sheetData>
    <row r="1" spans="1:18" s="8" customFormat="1" ht="40.5" customHeight="1" thickBot="1" x14ac:dyDescent="0.25">
      <c r="A1" s="80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9" customFormat="1" ht="63.75" customHeight="1" thickBot="1" x14ac:dyDescent="0.25">
      <c r="A2" s="47" t="s">
        <v>1</v>
      </c>
      <c r="B2" s="48" t="s">
        <v>2</v>
      </c>
      <c r="C2" s="49" t="s">
        <v>3</v>
      </c>
      <c r="D2" s="54" t="s">
        <v>4</v>
      </c>
      <c r="E2" s="54" t="s">
        <v>5</v>
      </c>
      <c r="F2" s="62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65" t="s">
        <v>11</v>
      </c>
      <c r="L2" s="54" t="s">
        <v>12</v>
      </c>
      <c r="M2" s="64" t="s">
        <v>13</v>
      </c>
      <c r="N2" s="55" t="s">
        <v>14</v>
      </c>
      <c r="O2" s="50" t="s">
        <v>15</v>
      </c>
    </row>
    <row r="3" spans="1:18" s="39" customFormat="1" ht="24.9" customHeight="1" x14ac:dyDescent="0.2">
      <c r="A3" s="13">
        <v>1</v>
      </c>
      <c r="B3" s="13" t="s">
        <v>16</v>
      </c>
      <c r="C3" s="21" t="s">
        <v>88</v>
      </c>
      <c r="D3" s="15">
        <v>78970.2</v>
      </c>
      <c r="E3" s="16" t="s">
        <v>18</v>
      </c>
      <c r="F3" s="16" t="s">
        <v>18</v>
      </c>
      <c r="G3" s="17">
        <v>10175</v>
      </c>
      <c r="H3" s="17">
        <v>184</v>
      </c>
      <c r="I3" s="17">
        <f t="shared" ref="I3:I11" si="0">G3/H3</f>
        <v>55.298913043478258</v>
      </c>
      <c r="J3" s="17">
        <v>27</v>
      </c>
      <c r="K3" s="18">
        <v>1</v>
      </c>
      <c r="L3" s="15">
        <v>93144.63</v>
      </c>
      <c r="M3" s="17">
        <v>12077</v>
      </c>
      <c r="N3" s="57">
        <v>45051</v>
      </c>
      <c r="O3" s="59" t="s">
        <v>50</v>
      </c>
    </row>
    <row r="4" spans="1:18" s="39" customFormat="1" ht="24.9" customHeight="1" x14ac:dyDescent="0.2">
      <c r="A4" s="31">
        <v>2</v>
      </c>
      <c r="B4" s="31">
        <v>1</v>
      </c>
      <c r="C4" s="32" t="s">
        <v>17</v>
      </c>
      <c r="D4" s="33">
        <v>21476.23</v>
      </c>
      <c r="E4" s="33">
        <v>47078.53</v>
      </c>
      <c r="F4" s="34">
        <f>(D4-E4)/E4</f>
        <v>-0.54382114309856322</v>
      </c>
      <c r="G4" s="35">
        <v>4169</v>
      </c>
      <c r="H4" s="35">
        <v>147</v>
      </c>
      <c r="I4" s="35">
        <f t="shared" si="0"/>
        <v>28.360544217687075</v>
      </c>
      <c r="J4" s="35">
        <v>14</v>
      </c>
      <c r="K4" s="36">
        <v>3</v>
      </c>
      <c r="L4" s="33">
        <v>194112.34000000003</v>
      </c>
      <c r="M4" s="35">
        <v>38285</v>
      </c>
      <c r="N4" s="56">
        <v>45037</v>
      </c>
      <c r="O4" s="59" t="s">
        <v>19</v>
      </c>
    </row>
    <row r="5" spans="1:18" s="39" customFormat="1" ht="24.9" customHeight="1" x14ac:dyDescent="0.2">
      <c r="A5" s="13">
        <v>3</v>
      </c>
      <c r="B5" s="31">
        <v>2</v>
      </c>
      <c r="C5" s="32" t="s">
        <v>20</v>
      </c>
      <c r="D5" s="33">
        <v>20723.86</v>
      </c>
      <c r="E5" s="33">
        <v>46337.26</v>
      </c>
      <c r="F5" s="34">
        <f>(D5-E5)/E5</f>
        <v>-0.55276034879921687</v>
      </c>
      <c r="G5" s="35">
        <v>3761</v>
      </c>
      <c r="H5" s="35">
        <v>107</v>
      </c>
      <c r="I5" s="35">
        <f t="shared" si="0"/>
        <v>35.149532710280376</v>
      </c>
      <c r="J5" s="35">
        <v>18</v>
      </c>
      <c r="K5" s="36">
        <v>5</v>
      </c>
      <c r="L5" s="33">
        <v>466110.63</v>
      </c>
      <c r="M5" s="35">
        <v>83944</v>
      </c>
      <c r="N5" s="56">
        <v>45023</v>
      </c>
      <c r="O5" s="59" t="s">
        <v>73</v>
      </c>
      <c r="R5" s="31"/>
    </row>
    <row r="6" spans="1:18" s="39" customFormat="1" ht="24.9" customHeight="1" x14ac:dyDescent="0.2">
      <c r="A6" s="31">
        <v>4</v>
      </c>
      <c r="B6" s="13" t="s">
        <v>90</v>
      </c>
      <c r="C6" s="21" t="s">
        <v>91</v>
      </c>
      <c r="D6" s="15">
        <v>6922.2699999999995</v>
      </c>
      <c r="E6" s="16" t="s">
        <v>18</v>
      </c>
      <c r="F6" s="16" t="s">
        <v>18</v>
      </c>
      <c r="G6" s="17">
        <v>1256</v>
      </c>
      <c r="H6" s="17">
        <v>74</v>
      </c>
      <c r="I6" s="17">
        <f t="shared" si="0"/>
        <v>16.972972972972972</v>
      </c>
      <c r="J6" s="17">
        <v>15</v>
      </c>
      <c r="K6" s="18">
        <v>1</v>
      </c>
      <c r="L6" s="15">
        <v>6922.2699999999995</v>
      </c>
      <c r="M6" s="17">
        <v>1256</v>
      </c>
      <c r="N6" s="57">
        <v>45051</v>
      </c>
      <c r="O6" s="60" t="s">
        <v>92</v>
      </c>
      <c r="R6" s="31"/>
    </row>
    <row r="7" spans="1:18" s="39" customFormat="1" ht="24.9" customHeight="1" x14ac:dyDescent="0.2">
      <c r="A7" s="13">
        <v>5</v>
      </c>
      <c r="B7" s="31">
        <v>4</v>
      </c>
      <c r="C7" s="41" t="s">
        <v>21</v>
      </c>
      <c r="D7" s="45">
        <v>6845.19</v>
      </c>
      <c r="E7" s="45">
        <v>16630.16</v>
      </c>
      <c r="F7" s="34">
        <f t="shared" ref="F7:F13" si="1">(D7-E7)/E7</f>
        <v>-0.58838700289113277</v>
      </c>
      <c r="G7" s="46">
        <v>940</v>
      </c>
      <c r="H7" s="35">
        <v>41</v>
      </c>
      <c r="I7" s="35">
        <f t="shared" si="0"/>
        <v>22.926829268292682</v>
      </c>
      <c r="J7" s="35">
        <v>8</v>
      </c>
      <c r="K7" s="36">
        <v>3</v>
      </c>
      <c r="L7" s="45">
        <v>63660.83</v>
      </c>
      <c r="M7" s="46">
        <v>9097</v>
      </c>
      <c r="N7" s="56">
        <v>45037</v>
      </c>
      <c r="O7" s="59" t="s">
        <v>22</v>
      </c>
      <c r="R7" s="31"/>
    </row>
    <row r="8" spans="1:18" s="39" customFormat="1" ht="24.9" customHeight="1" x14ac:dyDescent="0.2">
      <c r="A8" s="31">
        <v>6</v>
      </c>
      <c r="B8" s="31">
        <v>3</v>
      </c>
      <c r="C8" s="41" t="s">
        <v>65</v>
      </c>
      <c r="D8" s="33">
        <v>6423.83</v>
      </c>
      <c r="E8" s="33">
        <v>20045.3</v>
      </c>
      <c r="F8" s="34">
        <f t="shared" si="1"/>
        <v>-0.67953435468663481</v>
      </c>
      <c r="G8" s="35">
        <v>938</v>
      </c>
      <c r="H8" s="35">
        <v>47</v>
      </c>
      <c r="I8" s="35">
        <f t="shared" si="0"/>
        <v>19.957446808510639</v>
      </c>
      <c r="J8" s="35">
        <v>12</v>
      </c>
      <c r="K8" s="36">
        <v>2</v>
      </c>
      <c r="L8" s="33">
        <v>37944.42</v>
      </c>
      <c r="M8" s="35">
        <v>5121</v>
      </c>
      <c r="N8" s="56">
        <v>45044</v>
      </c>
      <c r="O8" s="67" t="s">
        <v>26</v>
      </c>
      <c r="R8" s="31"/>
    </row>
    <row r="9" spans="1:18" s="39" customFormat="1" ht="24.9" customHeight="1" x14ac:dyDescent="0.2">
      <c r="A9" s="13">
        <v>7</v>
      </c>
      <c r="B9" s="31">
        <v>5</v>
      </c>
      <c r="C9" s="41" t="s">
        <v>64</v>
      </c>
      <c r="D9" s="45">
        <v>5999.64</v>
      </c>
      <c r="E9" s="33">
        <v>14078.06</v>
      </c>
      <c r="F9" s="34">
        <f t="shared" si="1"/>
        <v>-0.57383048516627999</v>
      </c>
      <c r="G9" s="46">
        <v>1201</v>
      </c>
      <c r="H9" s="35">
        <v>56</v>
      </c>
      <c r="I9" s="35">
        <f t="shared" si="0"/>
        <v>21.446428571428573</v>
      </c>
      <c r="J9" s="35">
        <v>18</v>
      </c>
      <c r="K9" s="36">
        <v>2</v>
      </c>
      <c r="L9" s="45">
        <v>26078.989999999998</v>
      </c>
      <c r="M9" s="46">
        <v>5068</v>
      </c>
      <c r="N9" s="56">
        <v>45044</v>
      </c>
      <c r="O9" s="59" t="s">
        <v>34</v>
      </c>
      <c r="R9" s="31"/>
    </row>
    <row r="10" spans="1:18" s="39" customFormat="1" ht="24.9" customHeight="1" x14ac:dyDescent="0.2">
      <c r="A10" s="31">
        <v>8</v>
      </c>
      <c r="B10" s="31">
        <v>6</v>
      </c>
      <c r="C10" s="32" t="s">
        <v>23</v>
      </c>
      <c r="D10" s="33">
        <v>4302.22</v>
      </c>
      <c r="E10" s="33">
        <v>9617.69</v>
      </c>
      <c r="F10" s="34">
        <f t="shared" si="1"/>
        <v>-0.55267637031345362</v>
      </c>
      <c r="G10" s="35">
        <v>590</v>
      </c>
      <c r="H10" s="35">
        <v>23</v>
      </c>
      <c r="I10" s="35">
        <f t="shared" si="0"/>
        <v>25.652173913043477</v>
      </c>
      <c r="J10" s="35">
        <v>8</v>
      </c>
      <c r="K10" s="36">
        <v>5</v>
      </c>
      <c r="L10" s="33">
        <v>130531.12</v>
      </c>
      <c r="M10" s="35">
        <v>18822</v>
      </c>
      <c r="N10" s="56">
        <v>45023</v>
      </c>
      <c r="O10" s="59" t="s">
        <v>24</v>
      </c>
      <c r="R10" s="31"/>
    </row>
    <row r="11" spans="1:18" s="39" customFormat="1" ht="24.9" customHeight="1" x14ac:dyDescent="0.2">
      <c r="A11" s="13">
        <v>9</v>
      </c>
      <c r="B11" s="31">
        <v>7</v>
      </c>
      <c r="C11" s="32" t="s">
        <v>25</v>
      </c>
      <c r="D11" s="33">
        <v>3068.25</v>
      </c>
      <c r="E11" s="33">
        <v>5292.17</v>
      </c>
      <c r="F11" s="34">
        <f t="shared" si="1"/>
        <v>-0.4202283751277831</v>
      </c>
      <c r="G11" s="35">
        <v>413</v>
      </c>
      <c r="H11" s="35">
        <v>18</v>
      </c>
      <c r="I11" s="35">
        <f t="shared" si="0"/>
        <v>22.944444444444443</v>
      </c>
      <c r="J11" s="35">
        <v>6</v>
      </c>
      <c r="K11" s="36">
        <v>7</v>
      </c>
      <c r="L11" s="33">
        <v>319632.49</v>
      </c>
      <c r="M11" s="35">
        <v>43823</v>
      </c>
      <c r="N11" s="56">
        <v>45009</v>
      </c>
      <c r="O11" s="59" t="s">
        <v>26</v>
      </c>
      <c r="R11" s="31"/>
    </row>
    <row r="12" spans="1:18" s="39" customFormat="1" ht="24.75" customHeight="1" x14ac:dyDescent="0.2">
      <c r="A12" s="31">
        <v>10</v>
      </c>
      <c r="B12" s="31">
        <v>10</v>
      </c>
      <c r="C12" s="32" t="s">
        <v>28</v>
      </c>
      <c r="D12" s="33">
        <v>2707</v>
      </c>
      <c r="E12" s="33">
        <v>4300</v>
      </c>
      <c r="F12" s="34">
        <f t="shared" si="1"/>
        <v>-0.37046511627906975</v>
      </c>
      <c r="G12" s="35">
        <v>397</v>
      </c>
      <c r="H12" s="35" t="s">
        <v>18</v>
      </c>
      <c r="I12" s="35" t="s">
        <v>18</v>
      </c>
      <c r="J12" s="35">
        <v>9</v>
      </c>
      <c r="K12" s="36">
        <v>4</v>
      </c>
      <c r="L12" s="33">
        <v>51939</v>
      </c>
      <c r="M12" s="35">
        <v>7847</v>
      </c>
      <c r="N12" s="56">
        <v>45030</v>
      </c>
      <c r="O12" s="59" t="s">
        <v>29</v>
      </c>
      <c r="R12" s="31"/>
    </row>
    <row r="13" spans="1:18" s="39" customFormat="1" ht="24.9" customHeight="1" x14ac:dyDescent="0.2">
      <c r="A13" s="13">
        <v>11</v>
      </c>
      <c r="B13" s="31">
        <v>8</v>
      </c>
      <c r="C13" s="32" t="s">
        <v>27</v>
      </c>
      <c r="D13" s="33">
        <v>2564</v>
      </c>
      <c r="E13" s="33">
        <v>4556.41</v>
      </c>
      <c r="F13" s="34">
        <f t="shared" si="1"/>
        <v>-0.43727627671785463</v>
      </c>
      <c r="G13" s="35">
        <v>399</v>
      </c>
      <c r="H13" s="35">
        <v>12</v>
      </c>
      <c r="I13" s="35">
        <f>G13/H13</f>
        <v>33.25</v>
      </c>
      <c r="J13" s="35">
        <v>4</v>
      </c>
      <c r="K13" s="36">
        <v>4</v>
      </c>
      <c r="L13" s="33">
        <v>51785.53</v>
      </c>
      <c r="M13" s="35">
        <v>8266</v>
      </c>
      <c r="N13" s="56">
        <v>45030</v>
      </c>
      <c r="O13" s="59" t="s">
        <v>22</v>
      </c>
      <c r="R13" s="31"/>
    </row>
    <row r="14" spans="1:18" s="39" customFormat="1" ht="24.9" customHeight="1" x14ac:dyDescent="0.2">
      <c r="A14" s="31">
        <v>12</v>
      </c>
      <c r="B14" s="13" t="s">
        <v>16</v>
      </c>
      <c r="C14" s="21" t="s">
        <v>95</v>
      </c>
      <c r="D14" s="15">
        <v>1884.8</v>
      </c>
      <c r="E14" s="15" t="s">
        <v>18</v>
      </c>
      <c r="F14" s="16" t="s">
        <v>18</v>
      </c>
      <c r="G14" s="17">
        <v>297</v>
      </c>
      <c r="H14" s="13">
        <v>31</v>
      </c>
      <c r="I14" s="13" t="s">
        <v>18</v>
      </c>
      <c r="J14" s="13" t="s">
        <v>18</v>
      </c>
      <c r="K14" s="13">
        <v>1</v>
      </c>
      <c r="L14" s="15">
        <v>2164</v>
      </c>
      <c r="M14" s="17">
        <v>390</v>
      </c>
      <c r="N14" s="19">
        <v>45051</v>
      </c>
      <c r="O14" s="20" t="s">
        <v>75</v>
      </c>
      <c r="R14" s="31"/>
    </row>
    <row r="15" spans="1:18" s="39" customFormat="1" ht="24.9" customHeight="1" x14ac:dyDescent="0.2">
      <c r="A15" s="13">
        <v>13</v>
      </c>
      <c r="B15" s="13" t="s">
        <v>18</v>
      </c>
      <c r="C15" s="21" t="s">
        <v>89</v>
      </c>
      <c r="D15" s="15">
        <v>1029</v>
      </c>
      <c r="E15" s="16" t="s">
        <v>18</v>
      </c>
      <c r="F15" s="16" t="s">
        <v>18</v>
      </c>
      <c r="G15" s="17">
        <v>184</v>
      </c>
      <c r="H15" s="17">
        <v>3</v>
      </c>
      <c r="I15" s="17">
        <f>G15/H15</f>
        <v>61.333333333333336</v>
      </c>
      <c r="J15" s="17">
        <v>2</v>
      </c>
      <c r="K15" s="18">
        <v>2</v>
      </c>
      <c r="L15" s="15">
        <v>14198.27</v>
      </c>
      <c r="M15" s="17">
        <v>2195</v>
      </c>
      <c r="N15" s="57">
        <v>45047</v>
      </c>
      <c r="O15" s="60" t="s">
        <v>73</v>
      </c>
      <c r="R15" s="31"/>
    </row>
    <row r="16" spans="1:18" s="39" customFormat="1" ht="24.9" customHeight="1" x14ac:dyDescent="0.2">
      <c r="A16" s="31">
        <v>14</v>
      </c>
      <c r="B16" s="31">
        <v>9</v>
      </c>
      <c r="C16" s="41" t="s">
        <v>63</v>
      </c>
      <c r="D16" s="45">
        <v>965.12</v>
      </c>
      <c r="E16" s="33">
        <v>4496.62</v>
      </c>
      <c r="F16" s="34">
        <f t="shared" ref="F16:F22" si="2">(D16-E16)/E16</f>
        <v>-0.78536767616565328</v>
      </c>
      <c r="G16" s="46">
        <v>160</v>
      </c>
      <c r="H16" s="35">
        <v>11</v>
      </c>
      <c r="I16" s="35">
        <f>G16/H16</f>
        <v>14.545454545454545</v>
      </c>
      <c r="J16" s="35">
        <v>7</v>
      </c>
      <c r="K16" s="36">
        <v>2</v>
      </c>
      <c r="L16" s="45">
        <v>8673.49</v>
      </c>
      <c r="M16" s="46">
        <v>1395</v>
      </c>
      <c r="N16" s="56">
        <v>45044</v>
      </c>
      <c r="O16" s="59" t="s">
        <v>34</v>
      </c>
      <c r="R16" s="31"/>
    </row>
    <row r="17" spans="1:19" s="39" customFormat="1" ht="24.9" customHeight="1" x14ac:dyDescent="0.2">
      <c r="A17" s="13">
        <v>15</v>
      </c>
      <c r="B17" s="31">
        <v>12</v>
      </c>
      <c r="C17" s="32" t="s">
        <v>35</v>
      </c>
      <c r="D17" s="33">
        <v>803.68</v>
      </c>
      <c r="E17" s="33">
        <v>3291.93</v>
      </c>
      <c r="F17" s="34">
        <f t="shared" si="2"/>
        <v>-0.75586358154638766</v>
      </c>
      <c r="G17" s="35">
        <v>123</v>
      </c>
      <c r="H17" s="35">
        <v>9</v>
      </c>
      <c r="I17" s="35">
        <f>G17/H17</f>
        <v>13.666666666666666</v>
      </c>
      <c r="J17" s="35">
        <v>2</v>
      </c>
      <c r="K17" s="36">
        <v>6</v>
      </c>
      <c r="L17" s="33">
        <v>66996.679999999993</v>
      </c>
      <c r="M17" s="35">
        <v>10080</v>
      </c>
      <c r="N17" s="56">
        <v>45016</v>
      </c>
      <c r="O17" s="59" t="s">
        <v>72</v>
      </c>
      <c r="R17" s="31"/>
    </row>
    <row r="18" spans="1:19" s="39" customFormat="1" ht="24.9" customHeight="1" x14ac:dyDescent="0.2">
      <c r="A18" s="31">
        <v>16</v>
      </c>
      <c r="B18" s="31">
        <v>13</v>
      </c>
      <c r="C18" s="32" t="s">
        <v>32</v>
      </c>
      <c r="D18" s="33">
        <v>764.56</v>
      </c>
      <c r="E18" s="33">
        <v>2490.61</v>
      </c>
      <c r="F18" s="34">
        <f t="shared" si="2"/>
        <v>-0.69302299436684189</v>
      </c>
      <c r="G18" s="35">
        <v>123</v>
      </c>
      <c r="H18" s="35">
        <v>11</v>
      </c>
      <c r="I18" s="35">
        <f>G18/H18</f>
        <v>11.181818181818182</v>
      </c>
      <c r="J18" s="35">
        <v>3</v>
      </c>
      <c r="K18" s="36">
        <v>4</v>
      </c>
      <c r="L18" s="33">
        <v>34475.480000000003</v>
      </c>
      <c r="M18" s="35">
        <v>5393</v>
      </c>
      <c r="N18" s="56">
        <v>45030</v>
      </c>
      <c r="O18" s="59" t="s">
        <v>24</v>
      </c>
      <c r="R18" s="31"/>
    </row>
    <row r="19" spans="1:19" s="39" customFormat="1" ht="24.9" customHeight="1" x14ac:dyDescent="0.2">
      <c r="A19" s="13">
        <v>17</v>
      </c>
      <c r="B19" s="31">
        <v>17</v>
      </c>
      <c r="C19" s="41" t="s">
        <v>76</v>
      </c>
      <c r="D19" s="33">
        <v>757.34</v>
      </c>
      <c r="E19" s="33">
        <v>740.78</v>
      </c>
      <c r="F19" s="34">
        <f t="shared" si="2"/>
        <v>2.2354815194794757E-2</v>
      </c>
      <c r="G19" s="35">
        <v>147</v>
      </c>
      <c r="H19" s="35">
        <v>5</v>
      </c>
      <c r="I19" s="35">
        <f>G19/H19</f>
        <v>29.4</v>
      </c>
      <c r="J19" s="35" t="s">
        <v>18</v>
      </c>
      <c r="K19" s="36">
        <v>7</v>
      </c>
      <c r="L19" s="33">
        <v>44430</v>
      </c>
      <c r="M19" s="35">
        <v>5129</v>
      </c>
      <c r="N19" s="56">
        <v>45012</v>
      </c>
      <c r="O19" s="67" t="s">
        <v>75</v>
      </c>
      <c r="R19" s="31"/>
    </row>
    <row r="20" spans="1:19" s="39" customFormat="1" ht="24.9" customHeight="1" x14ac:dyDescent="0.2">
      <c r="A20" s="31">
        <v>18</v>
      </c>
      <c r="B20" s="31">
        <v>11</v>
      </c>
      <c r="C20" s="32" t="s">
        <v>30</v>
      </c>
      <c r="D20" s="33">
        <v>681</v>
      </c>
      <c r="E20" s="33">
        <v>3344</v>
      </c>
      <c r="F20" s="34">
        <f t="shared" si="2"/>
        <v>-0.79635167464114831</v>
      </c>
      <c r="G20" s="35">
        <v>196</v>
      </c>
      <c r="H20" s="35" t="s">
        <v>18</v>
      </c>
      <c r="I20" s="35" t="s">
        <v>18</v>
      </c>
      <c r="J20" s="35">
        <v>7</v>
      </c>
      <c r="K20" s="36">
        <v>3</v>
      </c>
      <c r="L20" s="33">
        <v>12594</v>
      </c>
      <c r="M20" s="35">
        <v>2665</v>
      </c>
      <c r="N20" s="56">
        <v>45037</v>
      </c>
      <c r="O20" s="59" t="s">
        <v>31</v>
      </c>
      <c r="R20" s="31"/>
    </row>
    <row r="21" spans="1:19" s="39" customFormat="1" ht="24.75" customHeight="1" x14ac:dyDescent="0.2">
      <c r="A21" s="13">
        <v>19</v>
      </c>
      <c r="B21" s="31">
        <v>23</v>
      </c>
      <c r="C21" s="41" t="s">
        <v>80</v>
      </c>
      <c r="D21" s="33">
        <v>598.29999999999995</v>
      </c>
      <c r="E21" s="33">
        <v>384.2</v>
      </c>
      <c r="F21" s="34">
        <f t="shared" si="2"/>
        <v>0.5572618427902134</v>
      </c>
      <c r="G21" s="35">
        <v>95</v>
      </c>
      <c r="H21" s="35">
        <v>3</v>
      </c>
      <c r="I21" s="35">
        <f>G21/H21</f>
        <v>31.666666666666668</v>
      </c>
      <c r="J21" s="35" t="s">
        <v>18</v>
      </c>
      <c r="K21" s="36">
        <v>7</v>
      </c>
      <c r="L21" s="33">
        <v>9220</v>
      </c>
      <c r="M21" s="35">
        <v>1680</v>
      </c>
      <c r="N21" s="56">
        <v>45012</v>
      </c>
      <c r="O21" s="67" t="s">
        <v>75</v>
      </c>
      <c r="R21" s="31"/>
    </row>
    <row r="22" spans="1:19" s="43" customFormat="1" ht="24.9" customHeight="1" x14ac:dyDescent="0.2">
      <c r="A22" s="31">
        <v>20</v>
      </c>
      <c r="B22" s="31">
        <v>16</v>
      </c>
      <c r="C22" s="41" t="s">
        <v>74</v>
      </c>
      <c r="D22" s="33">
        <v>591.9</v>
      </c>
      <c r="E22" s="33">
        <v>1247.4000000000001</v>
      </c>
      <c r="F22" s="34">
        <f t="shared" si="2"/>
        <v>-0.52549302549302557</v>
      </c>
      <c r="G22" s="35">
        <v>103</v>
      </c>
      <c r="H22" s="35">
        <v>4</v>
      </c>
      <c r="I22" s="35">
        <f>G22/H22</f>
        <v>25.75</v>
      </c>
      <c r="J22" s="35" t="s">
        <v>18</v>
      </c>
      <c r="K22" s="36">
        <v>7</v>
      </c>
      <c r="L22" s="33">
        <v>54130</v>
      </c>
      <c r="M22" s="35">
        <v>7129</v>
      </c>
      <c r="N22" s="56">
        <v>45012</v>
      </c>
      <c r="O22" s="67" t="s">
        <v>75</v>
      </c>
      <c r="R22" s="31"/>
      <c r="S22" s="39"/>
    </row>
    <row r="23" spans="1:19" s="43" customFormat="1" ht="24.75" customHeight="1" x14ac:dyDescent="0.2">
      <c r="A23" s="13">
        <v>21</v>
      </c>
      <c r="B23" s="13" t="s">
        <v>16</v>
      </c>
      <c r="C23" s="21" t="s">
        <v>86</v>
      </c>
      <c r="D23" s="15">
        <v>513.17999999999995</v>
      </c>
      <c r="E23" s="16" t="s">
        <v>18</v>
      </c>
      <c r="F23" s="16" t="s">
        <v>18</v>
      </c>
      <c r="G23" s="17">
        <v>95</v>
      </c>
      <c r="H23" s="17">
        <v>10</v>
      </c>
      <c r="I23" s="17">
        <f>G23/H23</f>
        <v>9.5</v>
      </c>
      <c r="J23" s="17">
        <v>5</v>
      </c>
      <c r="K23" s="18">
        <v>1</v>
      </c>
      <c r="L23" s="15">
        <v>513.17999999999995</v>
      </c>
      <c r="M23" s="17">
        <v>95</v>
      </c>
      <c r="N23" s="57">
        <v>45052</v>
      </c>
      <c r="O23" s="60" t="s">
        <v>31</v>
      </c>
    </row>
    <row r="24" spans="1:19" ht="24.75" customHeight="1" x14ac:dyDescent="0.2">
      <c r="A24" s="31">
        <v>22</v>
      </c>
      <c r="B24" s="31">
        <v>18</v>
      </c>
      <c r="C24" s="32" t="s">
        <v>43</v>
      </c>
      <c r="D24" s="33">
        <v>434.6</v>
      </c>
      <c r="E24" s="33">
        <v>711.8</v>
      </c>
      <c r="F24" s="34">
        <f>(D24-E24)/E24</f>
        <v>-0.38943523461646523</v>
      </c>
      <c r="G24" s="35">
        <v>65</v>
      </c>
      <c r="H24" s="35">
        <v>7</v>
      </c>
      <c r="I24" s="35">
        <f>G24/H24</f>
        <v>9.2857142857142865</v>
      </c>
      <c r="J24" s="35">
        <v>1</v>
      </c>
      <c r="K24" s="36">
        <v>10</v>
      </c>
      <c r="L24" s="33">
        <v>227521.92000000004</v>
      </c>
      <c r="M24" s="35">
        <v>35649</v>
      </c>
      <c r="N24" s="56">
        <v>44988</v>
      </c>
      <c r="O24" s="59" t="s">
        <v>44</v>
      </c>
    </row>
    <row r="25" spans="1:19" s="43" customFormat="1" ht="24.9" customHeight="1" x14ac:dyDescent="0.2">
      <c r="A25" s="13">
        <v>23</v>
      </c>
      <c r="B25" s="13" t="s">
        <v>16</v>
      </c>
      <c r="C25" s="21" t="s">
        <v>87</v>
      </c>
      <c r="D25" s="15">
        <v>384.89</v>
      </c>
      <c r="E25" s="16" t="s">
        <v>18</v>
      </c>
      <c r="F25" s="16" t="s">
        <v>18</v>
      </c>
      <c r="G25" s="17">
        <v>51</v>
      </c>
      <c r="H25" s="17" t="s">
        <v>18</v>
      </c>
      <c r="I25" s="17" t="s">
        <v>18</v>
      </c>
      <c r="J25" s="17">
        <v>2</v>
      </c>
      <c r="K25" s="18">
        <v>1</v>
      </c>
      <c r="L25" s="15">
        <v>384.89</v>
      </c>
      <c r="M25" s="17">
        <v>51</v>
      </c>
      <c r="N25" s="57">
        <v>45051</v>
      </c>
      <c r="O25" s="60" t="s">
        <v>69</v>
      </c>
    </row>
    <row r="26" spans="1:19" ht="24.9" customHeight="1" x14ac:dyDescent="0.2">
      <c r="A26" s="31">
        <v>24</v>
      </c>
      <c r="B26" s="31">
        <v>21</v>
      </c>
      <c r="C26" s="32" t="s">
        <v>37</v>
      </c>
      <c r="D26" s="33">
        <v>312.16000000000003</v>
      </c>
      <c r="E26" s="33">
        <v>657.58</v>
      </c>
      <c r="F26" s="34">
        <f t="shared" ref="F26:F33" si="3">(D26-E26)/E26</f>
        <v>-0.5252896985918063</v>
      </c>
      <c r="G26" s="35">
        <v>45</v>
      </c>
      <c r="H26" s="35">
        <v>4</v>
      </c>
      <c r="I26" s="35">
        <f t="shared" ref="I26:I32" si="4">G26/H26</f>
        <v>11.25</v>
      </c>
      <c r="J26" s="35">
        <v>2</v>
      </c>
      <c r="K26" s="36">
        <v>4</v>
      </c>
      <c r="L26" s="33">
        <v>8531.85</v>
      </c>
      <c r="M26" s="35">
        <v>1396</v>
      </c>
      <c r="N26" s="56">
        <v>45030</v>
      </c>
      <c r="O26" s="59" t="s">
        <v>38</v>
      </c>
    </row>
    <row r="27" spans="1:19" ht="24.9" customHeight="1" x14ac:dyDescent="0.2">
      <c r="A27" s="13">
        <v>25</v>
      </c>
      <c r="B27" s="31">
        <v>35</v>
      </c>
      <c r="C27" s="32" t="s">
        <v>93</v>
      </c>
      <c r="D27" s="33">
        <v>312</v>
      </c>
      <c r="E27" s="33">
        <v>72.099999999999994</v>
      </c>
      <c r="F27" s="34">
        <f t="shared" si="3"/>
        <v>3.3273231622746189</v>
      </c>
      <c r="G27" s="35">
        <v>58</v>
      </c>
      <c r="H27" s="35">
        <v>3</v>
      </c>
      <c r="I27" s="35">
        <f t="shared" si="4"/>
        <v>19.333333333333332</v>
      </c>
      <c r="J27" s="35">
        <v>3</v>
      </c>
      <c r="K27" s="36" t="s">
        <v>18</v>
      </c>
      <c r="L27" s="33">
        <v>39999.880000000005</v>
      </c>
      <c r="M27" s="35">
        <v>6788</v>
      </c>
      <c r="N27" s="56">
        <v>44678</v>
      </c>
      <c r="O27" s="59" t="s">
        <v>34</v>
      </c>
    </row>
    <row r="28" spans="1:19" s="43" customFormat="1" ht="24.9" customHeight="1" x14ac:dyDescent="0.2">
      <c r="A28" s="31">
        <v>26</v>
      </c>
      <c r="B28" s="31">
        <v>19</v>
      </c>
      <c r="C28" s="41" t="s">
        <v>70</v>
      </c>
      <c r="D28" s="33">
        <v>252.8</v>
      </c>
      <c r="E28" s="33">
        <v>689.8</v>
      </c>
      <c r="F28" s="34">
        <f t="shared" si="3"/>
        <v>-0.63351696143809799</v>
      </c>
      <c r="G28" s="35">
        <v>45</v>
      </c>
      <c r="H28" s="35">
        <v>5</v>
      </c>
      <c r="I28" s="35">
        <f t="shared" si="4"/>
        <v>9</v>
      </c>
      <c r="J28" s="35">
        <v>3</v>
      </c>
      <c r="K28" s="36">
        <v>3</v>
      </c>
      <c r="L28" s="33">
        <v>1971.2</v>
      </c>
      <c r="M28" s="35">
        <v>347</v>
      </c>
      <c r="N28" s="56">
        <v>45043</v>
      </c>
      <c r="O28" s="67" t="s">
        <v>71</v>
      </c>
    </row>
    <row r="29" spans="1:19" ht="24.9" customHeight="1" x14ac:dyDescent="0.2">
      <c r="A29" s="13">
        <v>27</v>
      </c>
      <c r="B29" s="31">
        <v>25</v>
      </c>
      <c r="C29" s="32" t="s">
        <v>36</v>
      </c>
      <c r="D29" s="33">
        <v>224.32</v>
      </c>
      <c r="E29" s="33">
        <v>261.05</v>
      </c>
      <c r="F29" s="34">
        <f t="shared" si="3"/>
        <v>-0.14070101513120098</v>
      </c>
      <c r="G29" s="35">
        <v>32</v>
      </c>
      <c r="H29" s="35">
        <v>2</v>
      </c>
      <c r="I29" s="35">
        <f t="shared" si="4"/>
        <v>16</v>
      </c>
      <c r="J29" s="35">
        <v>1</v>
      </c>
      <c r="K29" s="36">
        <v>5</v>
      </c>
      <c r="L29" s="33">
        <v>33742.620000000003</v>
      </c>
      <c r="M29" s="35">
        <v>5143</v>
      </c>
      <c r="N29" s="56">
        <v>45023</v>
      </c>
      <c r="O29" s="59" t="s">
        <v>34</v>
      </c>
    </row>
    <row r="30" spans="1:19" ht="24.9" customHeight="1" x14ac:dyDescent="0.2">
      <c r="A30" s="31">
        <v>28</v>
      </c>
      <c r="B30" s="31">
        <v>22</v>
      </c>
      <c r="C30" s="41" t="s">
        <v>42</v>
      </c>
      <c r="D30" s="33">
        <v>173.9</v>
      </c>
      <c r="E30" s="33">
        <v>526.29999999999995</v>
      </c>
      <c r="F30" s="34">
        <f t="shared" si="3"/>
        <v>-0.66958008740262209</v>
      </c>
      <c r="G30" s="35">
        <v>29</v>
      </c>
      <c r="H30" s="35">
        <v>2</v>
      </c>
      <c r="I30" s="35">
        <f t="shared" si="4"/>
        <v>14.5</v>
      </c>
      <c r="J30" s="35">
        <v>2</v>
      </c>
      <c r="K30" s="36">
        <v>11</v>
      </c>
      <c r="L30" s="33">
        <v>129350.88</v>
      </c>
      <c r="M30" s="35">
        <v>20296</v>
      </c>
      <c r="N30" s="56">
        <v>44981</v>
      </c>
      <c r="O30" s="67" t="s">
        <v>40</v>
      </c>
    </row>
    <row r="31" spans="1:19" s="43" customFormat="1" ht="24.9" customHeight="1" x14ac:dyDescent="0.2">
      <c r="A31" s="13">
        <v>29</v>
      </c>
      <c r="B31" s="31">
        <v>28</v>
      </c>
      <c r="C31" s="32" t="s">
        <v>48</v>
      </c>
      <c r="D31" s="33">
        <v>153.80000000000001</v>
      </c>
      <c r="E31" s="33">
        <v>219</v>
      </c>
      <c r="F31" s="34">
        <f t="shared" si="3"/>
        <v>-0.29771689497716891</v>
      </c>
      <c r="G31" s="35">
        <v>22</v>
      </c>
      <c r="H31" s="35">
        <v>1</v>
      </c>
      <c r="I31" s="35">
        <f t="shared" si="4"/>
        <v>22</v>
      </c>
      <c r="J31" s="35">
        <v>1</v>
      </c>
      <c r="K31" s="36">
        <v>12</v>
      </c>
      <c r="L31" s="33">
        <v>276058.93</v>
      </c>
      <c r="M31" s="35">
        <v>46321</v>
      </c>
      <c r="N31" s="56">
        <v>44973</v>
      </c>
      <c r="O31" s="59" t="s">
        <v>26</v>
      </c>
    </row>
    <row r="32" spans="1:19" s="43" customFormat="1" ht="24.9" customHeight="1" x14ac:dyDescent="0.2">
      <c r="A32" s="31">
        <v>30</v>
      </c>
      <c r="B32" s="31">
        <v>15</v>
      </c>
      <c r="C32" s="32" t="s">
        <v>33</v>
      </c>
      <c r="D32" s="45">
        <v>142</v>
      </c>
      <c r="E32" s="45">
        <v>1558.61</v>
      </c>
      <c r="F32" s="34">
        <f t="shared" si="3"/>
        <v>-0.90889318046207834</v>
      </c>
      <c r="G32" s="46">
        <v>21</v>
      </c>
      <c r="H32" s="35">
        <v>2</v>
      </c>
      <c r="I32" s="35">
        <f t="shared" si="4"/>
        <v>10.5</v>
      </c>
      <c r="J32" s="35">
        <v>2</v>
      </c>
      <c r="K32" s="36">
        <v>3</v>
      </c>
      <c r="L32" s="45">
        <v>7567.36</v>
      </c>
      <c r="M32" s="46">
        <v>1240</v>
      </c>
      <c r="N32" s="56">
        <v>45037</v>
      </c>
      <c r="O32" s="59" t="s">
        <v>34</v>
      </c>
    </row>
    <row r="33" spans="1:15" s="43" customFormat="1" ht="24.9" customHeight="1" x14ac:dyDescent="0.2">
      <c r="A33" s="13">
        <v>31</v>
      </c>
      <c r="B33" s="31">
        <v>14</v>
      </c>
      <c r="C33" s="41" t="s">
        <v>68</v>
      </c>
      <c r="D33" s="33">
        <v>138.1</v>
      </c>
      <c r="E33" s="33">
        <v>2470.14</v>
      </c>
      <c r="F33" s="34">
        <f t="shared" si="3"/>
        <v>-0.94409223768693273</v>
      </c>
      <c r="G33" s="35">
        <v>21</v>
      </c>
      <c r="H33" s="35" t="s">
        <v>18</v>
      </c>
      <c r="I33" s="35" t="s">
        <v>18</v>
      </c>
      <c r="J33" s="35">
        <v>2</v>
      </c>
      <c r="K33" s="36">
        <v>2</v>
      </c>
      <c r="L33" s="33">
        <v>3891.05</v>
      </c>
      <c r="M33" s="35">
        <v>614</v>
      </c>
      <c r="N33" s="56">
        <v>45044</v>
      </c>
      <c r="O33" s="67" t="s">
        <v>69</v>
      </c>
    </row>
    <row r="34" spans="1:15" s="43" customFormat="1" ht="24.9" customHeight="1" x14ac:dyDescent="0.2">
      <c r="A34" s="31">
        <v>32</v>
      </c>
      <c r="B34" s="13" t="s">
        <v>18</v>
      </c>
      <c r="C34" s="21" t="s">
        <v>94</v>
      </c>
      <c r="D34" s="15">
        <v>73.8</v>
      </c>
      <c r="E34" s="16" t="s">
        <v>18</v>
      </c>
      <c r="F34" s="16" t="s">
        <v>18</v>
      </c>
      <c r="G34" s="17">
        <v>14</v>
      </c>
      <c r="H34" s="17">
        <v>1</v>
      </c>
      <c r="I34" s="17" t="s">
        <v>18</v>
      </c>
      <c r="J34" s="17" t="s">
        <v>18</v>
      </c>
      <c r="K34" s="18" t="s">
        <v>18</v>
      </c>
      <c r="L34" s="15">
        <v>810</v>
      </c>
      <c r="M34" s="17">
        <v>164</v>
      </c>
      <c r="N34" s="57">
        <v>45012</v>
      </c>
      <c r="O34" s="68" t="s">
        <v>75</v>
      </c>
    </row>
    <row r="35" spans="1:15" s="43" customFormat="1" ht="24.9" customHeight="1" x14ac:dyDescent="0.2">
      <c r="A35" s="13">
        <v>33</v>
      </c>
      <c r="B35" s="31">
        <v>38</v>
      </c>
      <c r="C35" s="41" t="s">
        <v>82</v>
      </c>
      <c r="D35" s="33">
        <v>65</v>
      </c>
      <c r="E35" s="33">
        <v>14</v>
      </c>
      <c r="F35" s="34">
        <f t="shared" ref="F35:F40" si="5">(D35-E35)/E35</f>
        <v>3.6428571428571428</v>
      </c>
      <c r="G35" s="35">
        <v>11</v>
      </c>
      <c r="H35" s="35">
        <v>1</v>
      </c>
      <c r="I35" s="35">
        <f>G35/H35</f>
        <v>11</v>
      </c>
      <c r="J35" s="35" t="s">
        <v>18</v>
      </c>
      <c r="K35" s="36">
        <v>7</v>
      </c>
      <c r="L35" s="33">
        <v>1023</v>
      </c>
      <c r="M35" s="35">
        <v>204</v>
      </c>
      <c r="N35" s="56">
        <v>45012</v>
      </c>
      <c r="O35" s="67" t="s">
        <v>75</v>
      </c>
    </row>
    <row r="36" spans="1:15" s="43" customFormat="1" ht="24.6" customHeight="1" x14ac:dyDescent="0.2">
      <c r="A36" s="31">
        <v>34</v>
      </c>
      <c r="B36" s="31">
        <v>33</v>
      </c>
      <c r="C36" s="32" t="s">
        <v>51</v>
      </c>
      <c r="D36" s="33">
        <v>54.8</v>
      </c>
      <c r="E36" s="33">
        <v>88.6</v>
      </c>
      <c r="F36" s="34">
        <f t="shared" si="5"/>
        <v>-0.38148984198645597</v>
      </c>
      <c r="G36" s="35">
        <v>8</v>
      </c>
      <c r="H36" s="35">
        <v>2</v>
      </c>
      <c r="I36" s="35">
        <f>G36/H36</f>
        <v>4</v>
      </c>
      <c r="J36" s="35">
        <v>2</v>
      </c>
      <c r="K36" s="36">
        <v>4</v>
      </c>
      <c r="L36" s="33">
        <v>1121.5</v>
      </c>
      <c r="M36" s="35">
        <v>218</v>
      </c>
      <c r="N36" s="56">
        <v>45030</v>
      </c>
      <c r="O36" s="59" t="s">
        <v>31</v>
      </c>
    </row>
    <row r="37" spans="1:15" s="43" customFormat="1" ht="24.9" customHeight="1" x14ac:dyDescent="0.2">
      <c r="A37" s="13">
        <v>35</v>
      </c>
      <c r="B37" s="31">
        <v>31</v>
      </c>
      <c r="C37" s="41" t="s">
        <v>83</v>
      </c>
      <c r="D37" s="33">
        <v>48</v>
      </c>
      <c r="E37" s="33">
        <v>96</v>
      </c>
      <c r="F37" s="34">
        <f t="shared" si="5"/>
        <v>-0.5</v>
      </c>
      <c r="G37" s="35">
        <v>7</v>
      </c>
      <c r="H37" s="35">
        <v>1</v>
      </c>
      <c r="I37" s="35">
        <f>G37/H37</f>
        <v>7</v>
      </c>
      <c r="J37" s="35" t="s">
        <v>18</v>
      </c>
      <c r="K37" s="36">
        <v>7</v>
      </c>
      <c r="L37" s="33">
        <v>126361</v>
      </c>
      <c r="M37" s="35">
        <v>18974</v>
      </c>
      <c r="N37" s="56">
        <v>44967</v>
      </c>
      <c r="O37" s="67" t="s">
        <v>75</v>
      </c>
    </row>
    <row r="38" spans="1:15" ht="24.9" customHeight="1" x14ac:dyDescent="0.2">
      <c r="A38" s="31">
        <v>36</v>
      </c>
      <c r="B38" s="31">
        <v>29</v>
      </c>
      <c r="C38" s="41" t="s">
        <v>77</v>
      </c>
      <c r="D38" s="33">
        <v>14</v>
      </c>
      <c r="E38" s="33">
        <v>153.30000000000001</v>
      </c>
      <c r="F38" s="34">
        <f t="shared" si="5"/>
        <v>-0.908675799086758</v>
      </c>
      <c r="G38" s="35">
        <v>4</v>
      </c>
      <c r="H38" s="35">
        <v>1</v>
      </c>
      <c r="I38" s="35">
        <f>G38/H38</f>
        <v>4</v>
      </c>
      <c r="J38" s="35" t="s">
        <v>18</v>
      </c>
      <c r="K38" s="36">
        <v>7</v>
      </c>
      <c r="L38" s="33">
        <v>19309.23</v>
      </c>
      <c r="M38" s="35">
        <v>2205</v>
      </c>
      <c r="N38" s="56">
        <v>45012</v>
      </c>
      <c r="O38" s="67" t="s">
        <v>75</v>
      </c>
    </row>
    <row r="39" spans="1:15" ht="24.9" customHeight="1" x14ac:dyDescent="0.2">
      <c r="A39" s="13">
        <v>37</v>
      </c>
      <c r="B39" s="31">
        <v>30</v>
      </c>
      <c r="C39" s="41" t="s">
        <v>81</v>
      </c>
      <c r="D39" s="33">
        <v>7.4</v>
      </c>
      <c r="E39" s="33">
        <v>127.7</v>
      </c>
      <c r="F39" s="34">
        <f t="shared" si="5"/>
        <v>-0.94205168363351599</v>
      </c>
      <c r="G39" s="35">
        <v>1</v>
      </c>
      <c r="H39" s="35">
        <v>1</v>
      </c>
      <c r="I39" s="35">
        <f>G39/H39</f>
        <v>1</v>
      </c>
      <c r="J39" s="35" t="s">
        <v>18</v>
      </c>
      <c r="K39" s="36">
        <v>7</v>
      </c>
      <c r="L39" s="33">
        <v>9197</v>
      </c>
      <c r="M39" s="35">
        <v>1584</v>
      </c>
      <c r="N39" s="56">
        <v>45012</v>
      </c>
      <c r="O39" s="67" t="s">
        <v>75</v>
      </c>
    </row>
    <row r="40" spans="1:15" s="69" customFormat="1" ht="24.9" customHeight="1" x14ac:dyDescent="0.2">
      <c r="A40" s="51" t="s">
        <v>58</v>
      </c>
      <c r="B40" s="70"/>
      <c r="C40" s="77" t="s">
        <v>99</v>
      </c>
      <c r="D40" s="52">
        <f>SUBTOTAL(109,Table1324[Pajamos 
(GBO)])</f>
        <v>171383.13999999993</v>
      </c>
      <c r="E40" s="72" t="s">
        <v>100</v>
      </c>
      <c r="F40" s="74">
        <f t="shared" si="5"/>
        <v>-0.11344682744136521</v>
      </c>
      <c r="G40" s="78">
        <f>SUBTOTAL(109,Table1324[Žiūrovų sk. 
(ADM)])</f>
        <v>26196</v>
      </c>
      <c r="H40" s="70"/>
      <c r="I40" s="70"/>
      <c r="J40" s="70"/>
      <c r="K40" s="70"/>
      <c r="L40" s="52"/>
      <c r="M40" s="78"/>
      <c r="N40" s="53"/>
      <c r="O40" s="79" t="s">
        <v>58</v>
      </c>
    </row>
    <row r="41" spans="1:15" hidden="1" x14ac:dyDescent="0.2">
      <c r="F41" s="4"/>
      <c r="L41" s="3"/>
    </row>
    <row r="42" spans="1:15" hidden="1" x14ac:dyDescent="0.2">
      <c r="F42" s="4"/>
      <c r="L42" s="3"/>
    </row>
    <row r="43" spans="1:15" hidden="1" x14ac:dyDescent="0.2">
      <c r="F43" s="4"/>
      <c r="L43" s="3"/>
    </row>
    <row r="44" spans="1:15" hidden="1" x14ac:dyDescent="0.2">
      <c r="F44" s="4"/>
      <c r="L44" s="3"/>
    </row>
    <row r="45" spans="1:15" hidden="1" x14ac:dyDescent="0.2">
      <c r="F45" s="4"/>
      <c r="L45" s="3"/>
    </row>
    <row r="46" spans="1:15" hidden="1" x14ac:dyDescent="0.2">
      <c r="F46" s="4"/>
      <c r="L46" s="3"/>
    </row>
    <row r="47" spans="1:15" hidden="1" x14ac:dyDescent="0.2">
      <c r="F47" s="4"/>
      <c r="L47" s="3"/>
    </row>
    <row r="48" spans="1:15" hidden="1" x14ac:dyDescent="0.2">
      <c r="F48" s="4"/>
      <c r="L48" s="3"/>
    </row>
    <row r="49" spans="6:12" hidden="1" x14ac:dyDescent="0.2">
      <c r="F49" s="4"/>
      <c r="L49" s="3"/>
    </row>
    <row r="50" spans="6:12" hidden="1" x14ac:dyDescent="0.2">
      <c r="F50" s="4"/>
      <c r="L50" s="3"/>
    </row>
    <row r="51" spans="6:12" hidden="1" x14ac:dyDescent="0.2">
      <c r="F51" s="4"/>
      <c r="L51" s="3"/>
    </row>
    <row r="52" spans="6:12" hidden="1" x14ac:dyDescent="0.2">
      <c r="F52" s="4"/>
      <c r="L52" s="3"/>
    </row>
    <row r="53" spans="6:12" hidden="1" x14ac:dyDescent="0.2">
      <c r="F53" s="4"/>
    </row>
    <row r="54" spans="6:12" hidden="1" x14ac:dyDescent="0.2">
      <c r="F54" s="4"/>
    </row>
    <row r="55" spans="6:12" hidden="1" x14ac:dyDescent="0.2">
      <c r="F55" s="4"/>
    </row>
    <row r="56" spans="6:12" hidden="1" x14ac:dyDescent="0.2">
      <c r="F56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06E6-8453-48A4-96B7-D3F2ED6B9325}">
  <sheetPr>
    <pageSetUpPr fitToPage="1"/>
  </sheetPr>
  <dimension ref="A1:XFC58"/>
  <sheetViews>
    <sheetView topLeftCell="A22" zoomScale="60" zoomScaleNormal="60" workbookViewId="0">
      <selection activeCell="D50" sqref="D50"/>
    </sheetView>
  </sheetViews>
  <sheetFormatPr defaultColWidth="18.25" defaultRowHeight="11.4" x14ac:dyDescent="0.2"/>
  <cols>
    <col min="1" max="2" width="4.75" style="1" customWidth="1"/>
    <col min="3" max="3" width="30.75" style="1" customWidth="1"/>
    <col min="4" max="14" width="20.75" style="1" customWidth="1"/>
    <col min="15" max="15" width="30.75" style="1" customWidth="1"/>
    <col min="16" max="17" width="18.25" style="1" hidden="1" customWidth="1"/>
    <col min="18" max="16383" width="0" style="1" hidden="1" customWidth="1"/>
    <col min="16384" max="16384" width="5.375" style="1" hidden="1" customWidth="1"/>
  </cols>
  <sheetData>
    <row r="1" spans="1:18" s="8" customFormat="1" ht="40.5" customHeight="1" thickBot="1" x14ac:dyDescent="0.25">
      <c r="A1" s="80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9" customFormat="1" ht="63.75" customHeight="1" thickBot="1" x14ac:dyDescent="0.25">
      <c r="A2" s="47" t="s">
        <v>1</v>
      </c>
      <c r="B2" s="4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50" t="s">
        <v>15</v>
      </c>
    </row>
    <row r="3" spans="1:18" s="39" customFormat="1" ht="24.9" customHeight="1" x14ac:dyDescent="0.2">
      <c r="A3" s="31">
        <v>1</v>
      </c>
      <c r="B3" s="31">
        <v>1</v>
      </c>
      <c r="C3" s="32" t="s">
        <v>17</v>
      </c>
      <c r="D3" s="33">
        <v>47078.53</v>
      </c>
      <c r="E3" s="33">
        <v>59502.160000000011</v>
      </c>
      <c r="F3" s="34">
        <f>(D3-E3)/E3</f>
        <v>-0.20879292449215306</v>
      </c>
      <c r="G3" s="35">
        <v>9081</v>
      </c>
      <c r="H3" s="31">
        <v>160</v>
      </c>
      <c r="I3" s="36">
        <f>G3/H3</f>
        <v>56.756250000000001</v>
      </c>
      <c r="J3" s="31">
        <v>15</v>
      </c>
      <c r="K3" s="31">
        <v>2</v>
      </c>
      <c r="L3" s="33">
        <v>145560.45000000001</v>
      </c>
      <c r="M3" s="35">
        <v>28761</v>
      </c>
      <c r="N3" s="37">
        <v>45037</v>
      </c>
      <c r="O3" s="38" t="s">
        <v>19</v>
      </c>
    </row>
    <row r="4" spans="1:18" s="39" customFormat="1" ht="24.9" customHeight="1" x14ac:dyDescent="0.2">
      <c r="A4" s="31">
        <v>2</v>
      </c>
      <c r="B4" s="31">
        <v>2</v>
      </c>
      <c r="C4" s="32" t="s">
        <v>20</v>
      </c>
      <c r="D4" s="33">
        <v>46337.26</v>
      </c>
      <c r="E4" s="33">
        <v>43654.94</v>
      </c>
      <c r="F4" s="34">
        <f>(D4-E4)/E4</f>
        <v>6.1443676248323774E-2</v>
      </c>
      <c r="G4" s="35">
        <v>8001</v>
      </c>
      <c r="H4" s="36">
        <v>160</v>
      </c>
      <c r="I4" s="36">
        <f t="shared" ref="I4:I11" si="0">G4/H4</f>
        <v>50.006250000000001</v>
      </c>
      <c r="J4" s="31">
        <v>24</v>
      </c>
      <c r="K4" s="31">
        <v>4</v>
      </c>
      <c r="L4" s="33">
        <v>421870.51</v>
      </c>
      <c r="M4" s="35">
        <v>76092</v>
      </c>
      <c r="N4" s="37">
        <v>45023</v>
      </c>
      <c r="O4" s="38" t="s">
        <v>73</v>
      </c>
    </row>
    <row r="5" spans="1:18" s="39" customFormat="1" ht="24.9" customHeight="1" x14ac:dyDescent="0.2">
      <c r="A5" s="31">
        <v>3</v>
      </c>
      <c r="B5" s="13" t="s">
        <v>16</v>
      </c>
      <c r="C5" s="21" t="s">
        <v>65</v>
      </c>
      <c r="D5" s="15">
        <v>20045.3</v>
      </c>
      <c r="E5" s="15" t="s">
        <v>18</v>
      </c>
      <c r="F5" s="15" t="s">
        <v>18</v>
      </c>
      <c r="G5" s="17">
        <v>2506</v>
      </c>
      <c r="H5" s="13">
        <v>89</v>
      </c>
      <c r="I5" s="36">
        <f t="shared" si="0"/>
        <v>28.157303370786519</v>
      </c>
      <c r="J5" s="13">
        <v>15</v>
      </c>
      <c r="K5" s="13">
        <v>1</v>
      </c>
      <c r="L5" s="15">
        <v>21627.07</v>
      </c>
      <c r="M5" s="17">
        <v>2724</v>
      </c>
      <c r="N5" s="19">
        <v>45044</v>
      </c>
      <c r="O5" s="13" t="s">
        <v>26</v>
      </c>
      <c r="R5" s="31"/>
    </row>
    <row r="6" spans="1:18" s="39" customFormat="1" ht="24.9" customHeight="1" x14ac:dyDescent="0.2">
      <c r="A6" s="31">
        <v>4</v>
      </c>
      <c r="B6" s="31">
        <v>3</v>
      </c>
      <c r="C6" s="41" t="s">
        <v>21</v>
      </c>
      <c r="D6" s="45">
        <v>16630.16</v>
      </c>
      <c r="E6" s="45">
        <v>19146.009999999998</v>
      </c>
      <c r="F6" s="34">
        <f>(D6-E6)/E6</f>
        <v>-0.13140335767086714</v>
      </c>
      <c r="G6" s="46">
        <v>2328</v>
      </c>
      <c r="H6" s="35">
        <v>61</v>
      </c>
      <c r="I6" s="36">
        <f t="shared" si="0"/>
        <v>38.16393442622951</v>
      </c>
      <c r="J6" s="35">
        <v>12</v>
      </c>
      <c r="K6" s="35">
        <v>2</v>
      </c>
      <c r="L6" s="46">
        <v>49981.09</v>
      </c>
      <c r="M6" s="46">
        <v>7116</v>
      </c>
      <c r="N6" s="37">
        <v>45037</v>
      </c>
      <c r="O6" s="38" t="s">
        <v>22</v>
      </c>
      <c r="R6" s="31"/>
    </row>
    <row r="7" spans="1:18" s="39" customFormat="1" ht="24.9" customHeight="1" x14ac:dyDescent="0.2">
      <c r="A7" s="31">
        <v>5</v>
      </c>
      <c r="B7" s="13" t="s">
        <v>16</v>
      </c>
      <c r="C7" s="21" t="s">
        <v>64</v>
      </c>
      <c r="D7" s="42">
        <v>14078.06</v>
      </c>
      <c r="E7" s="15" t="s">
        <v>18</v>
      </c>
      <c r="F7" s="15" t="s">
        <v>18</v>
      </c>
      <c r="G7" s="40">
        <v>2638</v>
      </c>
      <c r="H7" s="17">
        <v>96</v>
      </c>
      <c r="I7" s="36">
        <f t="shared" si="0"/>
        <v>27.479166666666668</v>
      </c>
      <c r="J7" s="17">
        <v>19</v>
      </c>
      <c r="K7" s="17">
        <v>1</v>
      </c>
      <c r="L7" s="42">
        <v>14078.06</v>
      </c>
      <c r="M7" s="40">
        <v>2638</v>
      </c>
      <c r="N7" s="19">
        <v>45044</v>
      </c>
      <c r="O7" s="38" t="s">
        <v>34</v>
      </c>
      <c r="R7" s="31"/>
    </row>
    <row r="8" spans="1:18" s="39" customFormat="1" ht="24.9" customHeight="1" x14ac:dyDescent="0.2">
      <c r="A8" s="31">
        <v>6</v>
      </c>
      <c r="B8" s="31">
        <v>4</v>
      </c>
      <c r="C8" s="32" t="s">
        <v>23</v>
      </c>
      <c r="D8" s="33">
        <v>9617.69</v>
      </c>
      <c r="E8" s="33">
        <v>9830.73</v>
      </c>
      <c r="F8" s="34">
        <f>(D8-E8)/E8</f>
        <v>-2.1670822004062677E-2</v>
      </c>
      <c r="G8" s="35">
        <v>1308</v>
      </c>
      <c r="H8" s="36">
        <v>32</v>
      </c>
      <c r="I8" s="36">
        <f t="shared" si="0"/>
        <v>40.875</v>
      </c>
      <c r="J8" s="31">
        <v>7</v>
      </c>
      <c r="K8" s="31">
        <v>4</v>
      </c>
      <c r="L8" s="33">
        <v>122296.46</v>
      </c>
      <c r="M8" s="35">
        <v>17659</v>
      </c>
      <c r="N8" s="37">
        <v>45023</v>
      </c>
      <c r="O8" s="38" t="s">
        <v>24</v>
      </c>
      <c r="R8" s="31"/>
    </row>
    <row r="9" spans="1:18" s="39" customFormat="1" ht="24.9" customHeight="1" x14ac:dyDescent="0.2">
      <c r="A9" s="31">
        <v>7</v>
      </c>
      <c r="B9" s="31">
        <v>5</v>
      </c>
      <c r="C9" s="32" t="s">
        <v>25</v>
      </c>
      <c r="D9" s="33">
        <v>5292.17</v>
      </c>
      <c r="E9" s="33">
        <v>6837.2</v>
      </c>
      <c r="F9" s="34">
        <f>(D9-E9)/E9</f>
        <v>-0.22597408295793597</v>
      </c>
      <c r="G9" s="35">
        <v>720</v>
      </c>
      <c r="H9" s="36">
        <v>17</v>
      </c>
      <c r="I9" s="36">
        <f t="shared" si="0"/>
        <v>42.352941176470587</v>
      </c>
      <c r="J9" s="31">
        <v>7</v>
      </c>
      <c r="K9" s="31">
        <v>6</v>
      </c>
      <c r="L9" s="33">
        <v>313430.15000000002</v>
      </c>
      <c r="M9" s="35">
        <v>42962</v>
      </c>
      <c r="N9" s="37">
        <v>45009</v>
      </c>
      <c r="O9" s="38" t="s">
        <v>26</v>
      </c>
      <c r="R9" s="31"/>
    </row>
    <row r="10" spans="1:18" s="39" customFormat="1" ht="24.9" customHeight="1" x14ac:dyDescent="0.2">
      <c r="A10" s="31">
        <v>8</v>
      </c>
      <c r="B10" s="31">
        <v>6</v>
      </c>
      <c r="C10" s="32" t="s">
        <v>27</v>
      </c>
      <c r="D10" s="33">
        <v>4556.41</v>
      </c>
      <c r="E10" s="33">
        <v>6361.1</v>
      </c>
      <c r="F10" s="34">
        <f>(D10-E10)/E10</f>
        <v>-0.28370722044929342</v>
      </c>
      <c r="G10" s="35">
        <v>634</v>
      </c>
      <c r="H10" s="36">
        <v>20</v>
      </c>
      <c r="I10" s="36">
        <f t="shared" si="0"/>
        <v>31.7</v>
      </c>
      <c r="J10" s="31">
        <v>5</v>
      </c>
      <c r="K10" s="31">
        <v>3</v>
      </c>
      <c r="L10" s="33">
        <v>45297.16</v>
      </c>
      <c r="M10" s="35">
        <v>7132</v>
      </c>
      <c r="N10" s="37">
        <v>45030</v>
      </c>
      <c r="O10" s="38" t="s">
        <v>22</v>
      </c>
      <c r="R10" s="31"/>
    </row>
    <row r="11" spans="1:18" s="39" customFormat="1" ht="24.9" customHeight="1" x14ac:dyDescent="0.2">
      <c r="A11" s="31">
        <v>9</v>
      </c>
      <c r="B11" s="13" t="s">
        <v>16</v>
      </c>
      <c r="C11" s="21" t="s">
        <v>63</v>
      </c>
      <c r="D11" s="42">
        <v>4496.62</v>
      </c>
      <c r="E11" s="15" t="s">
        <v>18</v>
      </c>
      <c r="F11" s="15" t="s">
        <v>18</v>
      </c>
      <c r="G11" s="40">
        <v>703</v>
      </c>
      <c r="H11" s="17">
        <v>56</v>
      </c>
      <c r="I11" s="36">
        <f t="shared" si="0"/>
        <v>12.553571428571429</v>
      </c>
      <c r="J11" s="17">
        <v>21</v>
      </c>
      <c r="K11" s="17">
        <v>1</v>
      </c>
      <c r="L11" s="42">
        <v>5265.12</v>
      </c>
      <c r="M11" s="40">
        <v>824</v>
      </c>
      <c r="N11" s="19">
        <v>45044</v>
      </c>
      <c r="O11" s="38" t="s">
        <v>34</v>
      </c>
      <c r="R11" s="31"/>
    </row>
    <row r="12" spans="1:18" s="39" customFormat="1" ht="24.75" customHeight="1" x14ac:dyDescent="0.2">
      <c r="A12" s="31">
        <v>10</v>
      </c>
      <c r="B12" s="31">
        <v>7</v>
      </c>
      <c r="C12" s="32" t="s">
        <v>28</v>
      </c>
      <c r="D12" s="33">
        <v>4300</v>
      </c>
      <c r="E12" s="33">
        <v>5362</v>
      </c>
      <c r="F12" s="34">
        <f>(D12-E12)/E12</f>
        <v>-0.1980604252144722</v>
      </c>
      <c r="G12" s="35">
        <v>604</v>
      </c>
      <c r="H12" s="36" t="s">
        <v>18</v>
      </c>
      <c r="I12" s="36" t="s">
        <v>18</v>
      </c>
      <c r="J12" s="31">
        <v>9</v>
      </c>
      <c r="K12" s="31">
        <v>3</v>
      </c>
      <c r="L12" s="33">
        <v>47437</v>
      </c>
      <c r="M12" s="35">
        <v>7132</v>
      </c>
      <c r="N12" s="37">
        <v>45030</v>
      </c>
      <c r="O12" s="38" t="s">
        <v>29</v>
      </c>
      <c r="R12" s="31"/>
    </row>
    <row r="13" spans="1:18" s="39" customFormat="1" ht="24.9" customHeight="1" x14ac:dyDescent="0.2">
      <c r="A13" s="31">
        <v>11</v>
      </c>
      <c r="B13" s="31">
        <v>8</v>
      </c>
      <c r="C13" s="32" t="s">
        <v>30</v>
      </c>
      <c r="D13" s="33">
        <v>3344</v>
      </c>
      <c r="E13" s="33">
        <v>4428</v>
      </c>
      <c r="F13" s="34">
        <f>(D13-E13)/E13</f>
        <v>-0.24480578139114725</v>
      </c>
      <c r="G13" s="35">
        <v>700</v>
      </c>
      <c r="H13" s="31" t="s">
        <v>18</v>
      </c>
      <c r="I13" s="36" t="s">
        <v>18</v>
      </c>
      <c r="J13" s="31">
        <v>12</v>
      </c>
      <c r="K13" s="31">
        <v>2</v>
      </c>
      <c r="L13" s="33">
        <v>9475</v>
      </c>
      <c r="M13" s="35">
        <v>1946</v>
      </c>
      <c r="N13" s="37">
        <v>45037</v>
      </c>
      <c r="O13" s="38" t="s">
        <v>31</v>
      </c>
      <c r="R13" s="31"/>
    </row>
    <row r="14" spans="1:18" s="39" customFormat="1" ht="24.9" customHeight="1" x14ac:dyDescent="0.2">
      <c r="A14" s="31">
        <v>12</v>
      </c>
      <c r="B14" s="31">
        <v>11</v>
      </c>
      <c r="C14" s="32" t="s">
        <v>35</v>
      </c>
      <c r="D14" s="33">
        <v>3291.93</v>
      </c>
      <c r="E14" s="33">
        <v>2501.0500000000002</v>
      </c>
      <c r="F14" s="34">
        <f>(D14-E14)/E14</f>
        <v>0.31621918794106457</v>
      </c>
      <c r="G14" s="35">
        <v>478</v>
      </c>
      <c r="H14" s="36">
        <v>15</v>
      </c>
      <c r="I14" s="36">
        <f>G14/H14</f>
        <v>31.866666666666667</v>
      </c>
      <c r="J14" s="31">
        <v>3</v>
      </c>
      <c r="K14" s="31">
        <v>5</v>
      </c>
      <c r="L14" s="33">
        <v>64782.42</v>
      </c>
      <c r="M14" s="35">
        <v>9742</v>
      </c>
      <c r="N14" s="37">
        <v>45016</v>
      </c>
      <c r="O14" s="38" t="s">
        <v>72</v>
      </c>
      <c r="R14" s="31"/>
    </row>
    <row r="15" spans="1:18" s="39" customFormat="1" ht="24.9" customHeight="1" x14ac:dyDescent="0.2">
      <c r="A15" s="31">
        <v>13</v>
      </c>
      <c r="B15" s="31">
        <v>9</v>
      </c>
      <c r="C15" s="32" t="s">
        <v>32</v>
      </c>
      <c r="D15" s="33">
        <v>2490.61</v>
      </c>
      <c r="E15" s="33">
        <v>4195.53</v>
      </c>
      <c r="F15" s="34">
        <f>(D15-E15)/E15</f>
        <v>-0.40636582267317828</v>
      </c>
      <c r="G15" s="35">
        <v>388</v>
      </c>
      <c r="H15" s="36">
        <v>17</v>
      </c>
      <c r="I15" s="36">
        <f>G15/H15</f>
        <v>22.823529411764707</v>
      </c>
      <c r="J15" s="31">
        <v>5</v>
      </c>
      <c r="K15" s="31">
        <v>3</v>
      </c>
      <c r="L15" s="33">
        <v>31578.400000000001</v>
      </c>
      <c r="M15" s="35">
        <v>4936</v>
      </c>
      <c r="N15" s="37">
        <v>45030</v>
      </c>
      <c r="O15" s="38" t="s">
        <v>24</v>
      </c>
      <c r="R15" s="31"/>
    </row>
    <row r="16" spans="1:18" s="39" customFormat="1" ht="24.9" customHeight="1" x14ac:dyDescent="0.2">
      <c r="A16" s="31">
        <v>14</v>
      </c>
      <c r="B16" s="13" t="s">
        <v>16</v>
      </c>
      <c r="C16" s="21" t="s">
        <v>68</v>
      </c>
      <c r="D16" s="15">
        <v>2470.14</v>
      </c>
      <c r="E16" s="15" t="s">
        <v>18</v>
      </c>
      <c r="F16" s="15" t="s">
        <v>18</v>
      </c>
      <c r="G16" s="17">
        <v>384</v>
      </c>
      <c r="H16" s="13" t="s">
        <v>18</v>
      </c>
      <c r="I16" s="13" t="s">
        <v>18</v>
      </c>
      <c r="J16" s="13">
        <v>7</v>
      </c>
      <c r="K16" s="13">
        <v>1</v>
      </c>
      <c r="L16" s="15">
        <v>2470.14</v>
      </c>
      <c r="M16" s="17">
        <v>384</v>
      </c>
      <c r="N16" s="19">
        <v>45044</v>
      </c>
      <c r="O16" s="13" t="s">
        <v>69</v>
      </c>
      <c r="R16" s="31"/>
    </row>
    <row r="17" spans="1:19" s="39" customFormat="1" ht="24.9" customHeight="1" x14ac:dyDescent="0.2">
      <c r="A17" s="31">
        <v>15</v>
      </c>
      <c r="B17" s="31">
        <v>10</v>
      </c>
      <c r="C17" s="32" t="s">
        <v>33</v>
      </c>
      <c r="D17" s="45">
        <v>1558.61</v>
      </c>
      <c r="E17" s="45">
        <v>3139.08</v>
      </c>
      <c r="F17" s="34">
        <f>(D17-E17)/E17</f>
        <v>-0.50348191189775349</v>
      </c>
      <c r="G17" s="46">
        <v>225</v>
      </c>
      <c r="H17" s="35">
        <v>9</v>
      </c>
      <c r="I17" s="36">
        <f>G17/H17</f>
        <v>25</v>
      </c>
      <c r="J17" s="35">
        <v>6</v>
      </c>
      <c r="K17" s="35">
        <v>2</v>
      </c>
      <c r="L17" s="46">
        <v>6635.2199999999993</v>
      </c>
      <c r="M17" s="46">
        <v>1091</v>
      </c>
      <c r="N17" s="37">
        <v>45037</v>
      </c>
      <c r="O17" s="38" t="s">
        <v>34</v>
      </c>
      <c r="R17" s="31"/>
    </row>
    <row r="18" spans="1:19" s="39" customFormat="1" ht="24.9" customHeight="1" x14ac:dyDescent="0.2">
      <c r="A18" s="31">
        <v>16</v>
      </c>
      <c r="B18" s="13" t="s">
        <v>18</v>
      </c>
      <c r="C18" s="21" t="s">
        <v>74</v>
      </c>
      <c r="D18" s="15">
        <v>1247.4000000000001</v>
      </c>
      <c r="E18" s="15" t="s">
        <v>18</v>
      </c>
      <c r="F18" s="15" t="s">
        <v>18</v>
      </c>
      <c r="G18" s="17">
        <v>212</v>
      </c>
      <c r="H18" s="13">
        <v>8</v>
      </c>
      <c r="I18" s="36">
        <f t="shared" ref="I18:I40" si="1">G18/H18</f>
        <v>26.5</v>
      </c>
      <c r="J18" s="13">
        <v>6</v>
      </c>
      <c r="K18" s="13">
        <v>6</v>
      </c>
      <c r="L18" s="15">
        <v>54340.4</v>
      </c>
      <c r="M18" s="17">
        <v>7164</v>
      </c>
      <c r="N18" s="19">
        <v>45012</v>
      </c>
      <c r="O18" s="13" t="s">
        <v>75</v>
      </c>
      <c r="R18" s="31"/>
    </row>
    <row r="19" spans="1:19" s="39" customFormat="1" ht="24.9" customHeight="1" x14ac:dyDescent="0.2">
      <c r="A19" s="31">
        <v>17</v>
      </c>
      <c r="B19" s="13" t="s">
        <v>18</v>
      </c>
      <c r="C19" s="21" t="s">
        <v>76</v>
      </c>
      <c r="D19" s="15">
        <v>740.78</v>
      </c>
      <c r="E19" s="15" t="s">
        <v>18</v>
      </c>
      <c r="F19" s="15" t="s">
        <v>18</v>
      </c>
      <c r="G19" s="17">
        <v>121</v>
      </c>
      <c r="H19" s="13">
        <v>7</v>
      </c>
      <c r="I19" s="36">
        <f t="shared" si="1"/>
        <v>17.285714285714285</v>
      </c>
      <c r="J19" s="13">
        <v>4</v>
      </c>
      <c r="K19" s="13">
        <v>6</v>
      </c>
      <c r="L19" s="15">
        <v>44231</v>
      </c>
      <c r="M19" s="17">
        <v>5074</v>
      </c>
      <c r="N19" s="19">
        <v>45012</v>
      </c>
      <c r="O19" s="13" t="s">
        <v>75</v>
      </c>
      <c r="R19" s="31"/>
    </row>
    <row r="20" spans="1:19" s="39" customFormat="1" ht="24.9" customHeight="1" x14ac:dyDescent="0.2">
      <c r="A20" s="31">
        <v>18</v>
      </c>
      <c r="B20" s="31">
        <v>18</v>
      </c>
      <c r="C20" s="32" t="s">
        <v>43</v>
      </c>
      <c r="D20" s="33">
        <v>711.8</v>
      </c>
      <c r="E20" s="33">
        <v>634.70000000000005</v>
      </c>
      <c r="F20" s="34">
        <f>(D20-E20)/E20</f>
        <v>0.1214747124625806</v>
      </c>
      <c r="G20" s="35">
        <v>115</v>
      </c>
      <c r="H20" s="36">
        <v>5</v>
      </c>
      <c r="I20" s="36">
        <f t="shared" si="1"/>
        <v>23</v>
      </c>
      <c r="J20" s="31">
        <v>2</v>
      </c>
      <c r="K20" s="31">
        <v>9</v>
      </c>
      <c r="L20" s="33">
        <v>226520.72000000003</v>
      </c>
      <c r="M20" s="35">
        <v>35494</v>
      </c>
      <c r="N20" s="37">
        <v>44988</v>
      </c>
      <c r="O20" s="38" t="s">
        <v>44</v>
      </c>
      <c r="R20" s="31"/>
    </row>
    <row r="21" spans="1:19" s="39" customFormat="1" ht="24.75" customHeight="1" x14ac:dyDescent="0.2">
      <c r="A21" s="31">
        <v>19</v>
      </c>
      <c r="B21" s="13">
        <v>19</v>
      </c>
      <c r="C21" s="21" t="s">
        <v>70</v>
      </c>
      <c r="D21" s="15">
        <v>689.8</v>
      </c>
      <c r="E21" s="15" t="s">
        <v>18</v>
      </c>
      <c r="F21" s="15" t="s">
        <v>18</v>
      </c>
      <c r="G21" s="17">
        <v>138</v>
      </c>
      <c r="H21" s="13">
        <v>3</v>
      </c>
      <c r="I21" s="36">
        <f t="shared" si="1"/>
        <v>46</v>
      </c>
      <c r="J21" s="13">
        <v>2</v>
      </c>
      <c r="K21" s="13">
        <v>2</v>
      </c>
      <c r="L21" s="15">
        <v>1162</v>
      </c>
      <c r="M21" s="17">
        <v>211</v>
      </c>
      <c r="N21" s="19">
        <v>45043</v>
      </c>
      <c r="O21" s="13" t="s">
        <v>71</v>
      </c>
      <c r="R21" s="31"/>
    </row>
    <row r="22" spans="1:19" s="43" customFormat="1" ht="24.75" customHeight="1" x14ac:dyDescent="0.2">
      <c r="A22" s="31">
        <v>20</v>
      </c>
      <c r="B22" s="13" t="s">
        <v>16</v>
      </c>
      <c r="C22" s="14" t="s">
        <v>59</v>
      </c>
      <c r="D22" s="15">
        <v>684.65</v>
      </c>
      <c r="E22" s="15" t="s">
        <v>18</v>
      </c>
      <c r="F22" s="15" t="s">
        <v>18</v>
      </c>
      <c r="G22" s="17">
        <v>108</v>
      </c>
      <c r="H22" s="18">
        <v>8</v>
      </c>
      <c r="I22" s="36">
        <f t="shared" si="1"/>
        <v>13.5</v>
      </c>
      <c r="J22" s="13">
        <v>4</v>
      </c>
      <c r="K22" s="13">
        <v>1</v>
      </c>
      <c r="L22" s="15">
        <v>684.65</v>
      </c>
      <c r="M22" s="17">
        <v>108</v>
      </c>
      <c r="N22" s="19">
        <v>45044</v>
      </c>
      <c r="O22" s="38" t="s">
        <v>31</v>
      </c>
      <c r="R22" s="31"/>
      <c r="S22" s="39"/>
    </row>
    <row r="23" spans="1:19" s="43" customFormat="1" ht="24.9" customHeight="1" x14ac:dyDescent="0.2">
      <c r="A23" s="31">
        <v>21</v>
      </c>
      <c r="B23" s="31">
        <v>13</v>
      </c>
      <c r="C23" s="32" t="s">
        <v>37</v>
      </c>
      <c r="D23" s="33">
        <v>657.58</v>
      </c>
      <c r="E23" s="33">
        <v>959.58</v>
      </c>
      <c r="F23" s="34">
        <f>(D23-E23)/E23</f>
        <v>-0.31472102378123762</v>
      </c>
      <c r="G23" s="35">
        <v>83</v>
      </c>
      <c r="H23" s="36">
        <v>5</v>
      </c>
      <c r="I23" s="36">
        <f t="shared" si="1"/>
        <v>16.600000000000001</v>
      </c>
      <c r="J23" s="31">
        <v>2</v>
      </c>
      <c r="K23" s="31">
        <v>3</v>
      </c>
      <c r="L23" s="33">
        <v>7708.89</v>
      </c>
      <c r="M23" s="35">
        <v>1265</v>
      </c>
      <c r="N23" s="37">
        <v>45030</v>
      </c>
      <c r="O23" s="38" t="s">
        <v>38</v>
      </c>
      <c r="R23" s="31"/>
      <c r="S23" s="39"/>
    </row>
    <row r="24" spans="1:19" ht="24.75" customHeight="1" x14ac:dyDescent="0.2">
      <c r="A24" s="31">
        <v>22</v>
      </c>
      <c r="B24" s="31">
        <v>17</v>
      </c>
      <c r="C24" s="41" t="s">
        <v>42</v>
      </c>
      <c r="D24" s="33">
        <v>526.29999999999995</v>
      </c>
      <c r="E24" s="33">
        <v>812.37</v>
      </c>
      <c r="F24" s="34">
        <f>(D24-E24)/E24</f>
        <v>-0.3521424966456172</v>
      </c>
      <c r="G24" s="35">
        <v>95</v>
      </c>
      <c r="H24" s="36">
        <v>3</v>
      </c>
      <c r="I24" s="36">
        <f t="shared" si="1"/>
        <v>31.666666666666668</v>
      </c>
      <c r="J24" s="31">
        <v>2</v>
      </c>
      <c r="K24" s="31">
        <v>10</v>
      </c>
      <c r="L24" s="33">
        <v>127544.28</v>
      </c>
      <c r="M24" s="35">
        <v>19926</v>
      </c>
      <c r="N24" s="37">
        <v>44981</v>
      </c>
      <c r="O24" s="31" t="s">
        <v>40</v>
      </c>
    </row>
    <row r="25" spans="1:19" ht="24.75" customHeight="1" x14ac:dyDescent="0.2">
      <c r="A25" s="31">
        <v>23</v>
      </c>
      <c r="B25" s="13" t="s">
        <v>18</v>
      </c>
      <c r="C25" s="21" t="s">
        <v>80</v>
      </c>
      <c r="D25" s="15">
        <v>384.2</v>
      </c>
      <c r="E25" s="15" t="s">
        <v>18</v>
      </c>
      <c r="F25" s="15" t="s">
        <v>18</v>
      </c>
      <c r="G25" s="17">
        <v>60</v>
      </c>
      <c r="H25" s="13">
        <v>4</v>
      </c>
      <c r="I25" s="36">
        <f t="shared" si="1"/>
        <v>15</v>
      </c>
      <c r="J25" s="13">
        <v>3</v>
      </c>
      <c r="K25" s="13">
        <v>6</v>
      </c>
      <c r="L25" s="15">
        <v>8934</v>
      </c>
      <c r="M25" s="17">
        <v>1635</v>
      </c>
      <c r="N25" s="19">
        <v>45012</v>
      </c>
      <c r="O25" s="13" t="s">
        <v>75</v>
      </c>
    </row>
    <row r="26" spans="1:19" ht="24.75" customHeight="1" x14ac:dyDescent="0.2">
      <c r="A26" s="31">
        <v>24</v>
      </c>
      <c r="B26" s="31">
        <v>16</v>
      </c>
      <c r="C26" s="32" t="s">
        <v>41</v>
      </c>
      <c r="D26" s="33">
        <v>301.8</v>
      </c>
      <c r="E26" s="33">
        <v>816.99</v>
      </c>
      <c r="F26" s="34">
        <f>(D26-E26)/E26</f>
        <v>-0.630595233723791</v>
      </c>
      <c r="G26" s="35">
        <v>40</v>
      </c>
      <c r="H26" s="36">
        <v>3</v>
      </c>
      <c r="I26" s="36">
        <f t="shared" si="1"/>
        <v>13.333333333333334</v>
      </c>
      <c r="J26" s="31">
        <v>2</v>
      </c>
      <c r="K26" s="31">
        <v>3</v>
      </c>
      <c r="L26" s="33">
        <v>12318.18</v>
      </c>
      <c r="M26" s="35">
        <v>1867</v>
      </c>
      <c r="N26" s="37">
        <v>45030</v>
      </c>
      <c r="O26" s="38" t="s">
        <v>73</v>
      </c>
    </row>
    <row r="27" spans="1:19" ht="24.9" customHeight="1" x14ac:dyDescent="0.2">
      <c r="A27" s="31">
        <v>25</v>
      </c>
      <c r="B27" s="31">
        <v>12</v>
      </c>
      <c r="C27" s="32" t="s">
        <v>36</v>
      </c>
      <c r="D27" s="33">
        <v>261.05</v>
      </c>
      <c r="E27" s="33">
        <v>1323.89</v>
      </c>
      <c r="F27" s="34">
        <f>(D27-E27)/E27</f>
        <v>-0.80281594392283351</v>
      </c>
      <c r="G27" s="35">
        <v>44</v>
      </c>
      <c r="H27" s="36">
        <v>2</v>
      </c>
      <c r="I27" s="36">
        <f t="shared" si="1"/>
        <v>22</v>
      </c>
      <c r="J27" s="31">
        <v>2</v>
      </c>
      <c r="K27" s="31">
        <v>4</v>
      </c>
      <c r="L27" s="33">
        <v>33305.560000000005</v>
      </c>
      <c r="M27" s="35">
        <v>5079</v>
      </c>
      <c r="N27" s="37">
        <v>45023</v>
      </c>
      <c r="O27" s="38" t="s">
        <v>34</v>
      </c>
    </row>
    <row r="28" spans="1:19" ht="24.9" customHeight="1" x14ac:dyDescent="0.2">
      <c r="A28" s="31">
        <v>26</v>
      </c>
      <c r="B28" s="13" t="s">
        <v>18</v>
      </c>
      <c r="C28" s="21" t="s">
        <v>79</v>
      </c>
      <c r="D28" s="15">
        <v>231</v>
      </c>
      <c r="E28" s="15" t="s">
        <v>18</v>
      </c>
      <c r="F28" s="15" t="s">
        <v>18</v>
      </c>
      <c r="G28" s="17">
        <v>45</v>
      </c>
      <c r="H28" s="13">
        <v>1</v>
      </c>
      <c r="I28" s="36">
        <f t="shared" si="1"/>
        <v>45</v>
      </c>
      <c r="J28" s="13">
        <v>1</v>
      </c>
      <c r="K28" s="13" t="s">
        <v>18</v>
      </c>
      <c r="L28" s="15">
        <v>4707</v>
      </c>
      <c r="M28" s="17">
        <v>1001</v>
      </c>
      <c r="N28" s="19">
        <v>43987</v>
      </c>
      <c r="O28" s="13" t="s">
        <v>75</v>
      </c>
    </row>
    <row r="29" spans="1:19" ht="24.9" customHeight="1" x14ac:dyDescent="0.2">
      <c r="A29" s="31">
        <v>27</v>
      </c>
      <c r="B29" s="13" t="s">
        <v>18</v>
      </c>
      <c r="C29" s="21" t="s">
        <v>78</v>
      </c>
      <c r="D29" s="15">
        <v>228.4</v>
      </c>
      <c r="E29" s="15" t="s">
        <v>18</v>
      </c>
      <c r="F29" s="15" t="s">
        <v>18</v>
      </c>
      <c r="G29" s="17">
        <v>37</v>
      </c>
      <c r="H29" s="13">
        <v>2</v>
      </c>
      <c r="I29" s="36">
        <f t="shared" si="1"/>
        <v>18.5</v>
      </c>
      <c r="J29" s="13">
        <v>2</v>
      </c>
      <c r="K29" s="13">
        <v>6</v>
      </c>
      <c r="L29" s="15">
        <v>21994</v>
      </c>
      <c r="M29" s="17">
        <v>2621</v>
      </c>
      <c r="N29" s="19">
        <v>45012</v>
      </c>
      <c r="O29" s="13" t="s">
        <v>75</v>
      </c>
    </row>
    <row r="30" spans="1:19" ht="24.9" customHeight="1" x14ac:dyDescent="0.2">
      <c r="A30" s="31">
        <v>28</v>
      </c>
      <c r="B30" s="31">
        <v>23</v>
      </c>
      <c r="C30" s="32" t="s">
        <v>48</v>
      </c>
      <c r="D30" s="33">
        <v>219</v>
      </c>
      <c r="E30" s="33">
        <v>172</v>
      </c>
      <c r="F30" s="34">
        <f>(D30-E30)/E30</f>
        <v>0.27325581395348836</v>
      </c>
      <c r="G30" s="35">
        <v>39</v>
      </c>
      <c r="H30" s="36">
        <v>1</v>
      </c>
      <c r="I30" s="36">
        <f t="shared" si="1"/>
        <v>39</v>
      </c>
      <c r="J30" s="31">
        <v>1</v>
      </c>
      <c r="K30" s="31">
        <v>11</v>
      </c>
      <c r="L30" s="33">
        <v>274935.63</v>
      </c>
      <c r="M30" s="35">
        <v>46094</v>
      </c>
      <c r="N30" s="37">
        <v>44973</v>
      </c>
      <c r="O30" s="38" t="s">
        <v>26</v>
      </c>
    </row>
    <row r="31" spans="1:19" ht="24.9" customHeight="1" x14ac:dyDescent="0.2">
      <c r="A31" s="31">
        <v>29</v>
      </c>
      <c r="B31" s="13" t="s">
        <v>18</v>
      </c>
      <c r="C31" s="21" t="s">
        <v>77</v>
      </c>
      <c r="D31" s="15">
        <v>153.30000000000001</v>
      </c>
      <c r="E31" s="15" t="s">
        <v>18</v>
      </c>
      <c r="F31" s="15" t="s">
        <v>18</v>
      </c>
      <c r="G31" s="17">
        <v>28</v>
      </c>
      <c r="H31" s="13">
        <v>2</v>
      </c>
      <c r="I31" s="36">
        <f t="shared" si="1"/>
        <v>14</v>
      </c>
      <c r="J31" s="13">
        <v>2</v>
      </c>
      <c r="K31" s="13">
        <v>6</v>
      </c>
      <c r="L31" s="15">
        <v>19296.89</v>
      </c>
      <c r="M31" s="17">
        <v>2200</v>
      </c>
      <c r="N31" s="19">
        <v>45012</v>
      </c>
      <c r="O31" s="13" t="s">
        <v>75</v>
      </c>
    </row>
    <row r="32" spans="1:19" ht="24.9" customHeight="1" x14ac:dyDescent="0.2">
      <c r="A32" s="31">
        <v>30</v>
      </c>
      <c r="B32" s="13" t="s">
        <v>18</v>
      </c>
      <c r="C32" s="21" t="s">
        <v>81</v>
      </c>
      <c r="D32" s="15">
        <v>127.7</v>
      </c>
      <c r="E32" s="15" t="s">
        <v>18</v>
      </c>
      <c r="F32" s="15" t="s">
        <v>18</v>
      </c>
      <c r="G32" s="17">
        <v>18</v>
      </c>
      <c r="H32" s="13">
        <v>1</v>
      </c>
      <c r="I32" s="36">
        <f t="shared" si="1"/>
        <v>18</v>
      </c>
      <c r="J32" s="13">
        <v>1</v>
      </c>
      <c r="K32" s="13">
        <v>6</v>
      </c>
      <c r="L32" s="15">
        <v>9181</v>
      </c>
      <c r="M32" s="17">
        <v>1562</v>
      </c>
      <c r="N32" s="19">
        <v>45012</v>
      </c>
      <c r="O32" s="13" t="s">
        <v>75</v>
      </c>
    </row>
    <row r="33" spans="1:15" ht="24.9" customHeight="1" x14ac:dyDescent="0.2">
      <c r="A33" s="31">
        <v>31</v>
      </c>
      <c r="B33" s="13" t="s">
        <v>18</v>
      </c>
      <c r="C33" s="21" t="s">
        <v>83</v>
      </c>
      <c r="D33" s="15">
        <v>96</v>
      </c>
      <c r="E33" s="15" t="s">
        <v>18</v>
      </c>
      <c r="F33" s="15" t="s">
        <v>18</v>
      </c>
      <c r="G33" s="17">
        <v>16</v>
      </c>
      <c r="H33" s="13">
        <v>1</v>
      </c>
      <c r="I33" s="36">
        <f t="shared" si="1"/>
        <v>16</v>
      </c>
      <c r="J33" s="13">
        <v>1</v>
      </c>
      <c r="K33" s="13">
        <v>6</v>
      </c>
      <c r="L33" s="15">
        <v>126296</v>
      </c>
      <c r="M33" s="17">
        <v>18967</v>
      </c>
      <c r="N33" s="19">
        <v>44967</v>
      </c>
      <c r="O33" s="13" t="s">
        <v>75</v>
      </c>
    </row>
    <row r="34" spans="1:15" ht="24.9" customHeight="1" x14ac:dyDescent="0.2">
      <c r="A34" s="31">
        <v>32</v>
      </c>
      <c r="B34" s="31">
        <v>26</v>
      </c>
      <c r="C34" s="32" t="s">
        <v>52</v>
      </c>
      <c r="D34" s="33">
        <v>92</v>
      </c>
      <c r="E34" s="33">
        <v>46</v>
      </c>
      <c r="F34" s="34">
        <f>(D34-E34)/E34</f>
        <v>1</v>
      </c>
      <c r="G34" s="35">
        <v>20</v>
      </c>
      <c r="H34" s="36">
        <v>1</v>
      </c>
      <c r="I34" s="36">
        <f t="shared" si="1"/>
        <v>20</v>
      </c>
      <c r="J34" s="31">
        <v>1</v>
      </c>
      <c r="K34" s="31" t="s">
        <v>18</v>
      </c>
      <c r="L34" s="33">
        <v>11804.6</v>
      </c>
      <c r="M34" s="35">
        <v>2174</v>
      </c>
      <c r="N34" s="37">
        <v>45009</v>
      </c>
      <c r="O34" s="38" t="s">
        <v>24</v>
      </c>
    </row>
    <row r="35" spans="1:15" ht="24.9" customHeight="1" x14ac:dyDescent="0.2">
      <c r="A35" s="31">
        <v>33</v>
      </c>
      <c r="B35" s="31">
        <v>25</v>
      </c>
      <c r="C35" s="32" t="s">
        <v>51</v>
      </c>
      <c r="D35" s="33">
        <v>88.6</v>
      </c>
      <c r="E35" s="33">
        <v>56</v>
      </c>
      <c r="F35" s="34">
        <f>(D35-E35)/E35</f>
        <v>0.58214285714285707</v>
      </c>
      <c r="G35" s="35">
        <v>16</v>
      </c>
      <c r="H35" s="36">
        <v>1</v>
      </c>
      <c r="I35" s="36">
        <f t="shared" si="1"/>
        <v>16</v>
      </c>
      <c r="J35" s="31">
        <v>1</v>
      </c>
      <c r="K35" s="31">
        <v>3</v>
      </c>
      <c r="L35" s="33">
        <v>853.2</v>
      </c>
      <c r="M35" s="35">
        <v>168</v>
      </c>
      <c r="N35" s="37">
        <v>45030</v>
      </c>
      <c r="O35" s="38" t="s">
        <v>31</v>
      </c>
    </row>
    <row r="36" spans="1:15" ht="24.9" customHeight="1" x14ac:dyDescent="0.2">
      <c r="A36" s="31">
        <v>34</v>
      </c>
      <c r="B36" s="31">
        <v>24</v>
      </c>
      <c r="C36" s="32" t="s">
        <v>49</v>
      </c>
      <c r="D36" s="33">
        <v>82.2</v>
      </c>
      <c r="E36" s="33">
        <v>59.4</v>
      </c>
      <c r="F36" s="34">
        <f>(D36-E36)/E36</f>
        <v>0.38383838383838392</v>
      </c>
      <c r="G36" s="35">
        <v>12</v>
      </c>
      <c r="H36" s="36">
        <v>1</v>
      </c>
      <c r="I36" s="36">
        <f t="shared" si="1"/>
        <v>12</v>
      </c>
      <c r="J36" s="31">
        <v>1</v>
      </c>
      <c r="K36" s="31" t="s">
        <v>18</v>
      </c>
      <c r="L36" s="33">
        <v>35468.400000000001</v>
      </c>
      <c r="M36" s="35">
        <v>5698</v>
      </c>
      <c r="N36" s="37">
        <v>44960</v>
      </c>
      <c r="O36" s="38" t="s">
        <v>50</v>
      </c>
    </row>
    <row r="37" spans="1:15" ht="24.9" customHeight="1" x14ac:dyDescent="0.2">
      <c r="A37" s="31">
        <v>35</v>
      </c>
      <c r="B37" s="31">
        <v>22</v>
      </c>
      <c r="C37" s="32" t="s">
        <v>93</v>
      </c>
      <c r="D37" s="33">
        <v>72.099999999999994</v>
      </c>
      <c r="E37" s="33">
        <v>186.7</v>
      </c>
      <c r="F37" s="34">
        <f>(D37-E37)/E37</f>
        <v>-0.61381896089983934</v>
      </c>
      <c r="G37" s="35">
        <v>6</v>
      </c>
      <c r="H37" s="36">
        <v>2</v>
      </c>
      <c r="I37" s="36">
        <f t="shared" si="1"/>
        <v>3</v>
      </c>
      <c r="J37" s="31">
        <v>2</v>
      </c>
      <c r="K37" s="31" t="s">
        <v>18</v>
      </c>
      <c r="L37" s="33">
        <v>39619.58</v>
      </c>
      <c r="M37" s="35">
        <v>6720</v>
      </c>
      <c r="N37" s="37">
        <v>44678</v>
      </c>
      <c r="O37" s="38" t="s">
        <v>34</v>
      </c>
    </row>
    <row r="38" spans="1:15" ht="24.9" customHeight="1" x14ac:dyDescent="0.2">
      <c r="A38" s="31">
        <v>36</v>
      </c>
      <c r="B38" s="15" t="s">
        <v>18</v>
      </c>
      <c r="C38" s="21" t="s">
        <v>66</v>
      </c>
      <c r="D38" s="15">
        <v>60</v>
      </c>
      <c r="E38" s="15" t="s">
        <v>18</v>
      </c>
      <c r="F38" s="15" t="s">
        <v>18</v>
      </c>
      <c r="G38" s="17">
        <v>19</v>
      </c>
      <c r="H38" s="13">
        <v>1</v>
      </c>
      <c r="I38" s="36">
        <f t="shared" si="1"/>
        <v>19</v>
      </c>
      <c r="J38" s="13">
        <v>1</v>
      </c>
      <c r="K38" s="13" t="s">
        <v>18</v>
      </c>
      <c r="L38" s="15">
        <v>33405.53</v>
      </c>
      <c r="M38" s="17">
        <v>5110</v>
      </c>
      <c r="N38" s="19">
        <v>45016</v>
      </c>
      <c r="O38" s="13" t="s">
        <v>24</v>
      </c>
    </row>
    <row r="39" spans="1:15" ht="24.9" customHeight="1" x14ac:dyDescent="0.2">
      <c r="A39" s="31">
        <v>37</v>
      </c>
      <c r="B39" s="15" t="s">
        <v>18</v>
      </c>
      <c r="C39" s="21" t="s">
        <v>67</v>
      </c>
      <c r="D39" s="15">
        <v>57</v>
      </c>
      <c r="E39" s="15" t="s">
        <v>18</v>
      </c>
      <c r="F39" s="15" t="s">
        <v>18</v>
      </c>
      <c r="G39" s="17">
        <v>19</v>
      </c>
      <c r="H39" s="13">
        <v>1</v>
      </c>
      <c r="I39" s="36">
        <f t="shared" si="1"/>
        <v>19</v>
      </c>
      <c r="J39" s="13">
        <v>1</v>
      </c>
      <c r="K39" s="13" t="s">
        <v>18</v>
      </c>
      <c r="L39" s="15">
        <v>48868.7</v>
      </c>
      <c r="M39" s="17">
        <v>7934</v>
      </c>
      <c r="N39" s="19">
        <v>44981</v>
      </c>
      <c r="O39" s="13" t="s">
        <v>24</v>
      </c>
    </row>
    <row r="40" spans="1:15" ht="24.9" customHeight="1" x14ac:dyDescent="0.2">
      <c r="A40" s="31">
        <v>38</v>
      </c>
      <c r="B40" s="13" t="s">
        <v>18</v>
      </c>
      <c r="C40" s="21" t="s">
        <v>82</v>
      </c>
      <c r="D40" s="15">
        <v>14</v>
      </c>
      <c r="E40" s="15" t="s">
        <v>18</v>
      </c>
      <c r="F40" s="15" t="s">
        <v>18</v>
      </c>
      <c r="G40" s="17">
        <v>2</v>
      </c>
      <c r="H40" s="13">
        <v>1</v>
      </c>
      <c r="I40" s="36">
        <f t="shared" si="1"/>
        <v>2</v>
      </c>
      <c r="J40" s="13">
        <v>1</v>
      </c>
      <c r="K40" s="13">
        <v>6</v>
      </c>
      <c r="L40" s="15">
        <v>958</v>
      </c>
      <c r="M40" s="17">
        <v>193</v>
      </c>
      <c r="N40" s="19">
        <v>45012</v>
      </c>
      <c r="O40" s="13" t="s">
        <v>75</v>
      </c>
    </row>
    <row r="41" spans="1:15" s="71" customFormat="1" ht="24.9" customHeight="1" x14ac:dyDescent="0.2">
      <c r="B41" s="70"/>
      <c r="C41" s="76" t="s">
        <v>84</v>
      </c>
      <c r="D41" s="72">
        <f>SUBTOTAL(109,Table132[Pajamos 
(GBO)])</f>
        <v>193314.14999999997</v>
      </c>
      <c r="E41" s="72" t="s">
        <v>98</v>
      </c>
      <c r="F41" s="74">
        <f>(D41-E41)/E41</f>
        <v>0.11523104880581496</v>
      </c>
      <c r="G41" s="75">
        <f>SUBTOTAL(109,Table132[Žiūrovų sk. 
(ADM)])</f>
        <v>31991</v>
      </c>
      <c r="O41" s="71" t="s">
        <v>58</v>
      </c>
    </row>
    <row r="42" spans="1:15" x14ac:dyDescent="0.2">
      <c r="F42" s="4"/>
      <c r="L42" s="3"/>
    </row>
    <row r="43" spans="1:15" x14ac:dyDescent="0.2">
      <c r="F43" s="4"/>
      <c r="L43" s="3"/>
    </row>
    <row r="44" spans="1:15" x14ac:dyDescent="0.2">
      <c r="F44" s="4"/>
      <c r="L44" s="3"/>
    </row>
    <row r="45" spans="1:15" x14ac:dyDescent="0.2">
      <c r="F45" s="4"/>
      <c r="L45" s="3"/>
    </row>
    <row r="46" spans="1:15" x14ac:dyDescent="0.2">
      <c r="F46" s="4"/>
      <c r="L46" s="3"/>
    </row>
    <row r="47" spans="1:15" x14ac:dyDescent="0.2">
      <c r="F47" s="4"/>
      <c r="L47" s="3"/>
    </row>
    <row r="48" spans="1:15" x14ac:dyDescent="0.2">
      <c r="F48" s="4"/>
      <c r="L48" s="3"/>
    </row>
    <row r="49" spans="6:12" x14ac:dyDescent="0.2">
      <c r="F49" s="4"/>
      <c r="L49" s="3"/>
    </row>
    <row r="50" spans="6:12" x14ac:dyDescent="0.2">
      <c r="F50" s="4"/>
      <c r="L50" s="3"/>
    </row>
    <row r="51" spans="6:12" x14ac:dyDescent="0.2">
      <c r="F51" s="4"/>
      <c r="L51" s="3"/>
    </row>
    <row r="52" spans="6:12" x14ac:dyDescent="0.2">
      <c r="F52" s="4"/>
      <c r="L52" s="3"/>
    </row>
    <row r="53" spans="6:12" x14ac:dyDescent="0.2">
      <c r="F53" s="4"/>
      <c r="L53" s="3"/>
    </row>
    <row r="54" spans="6:12" x14ac:dyDescent="0.2">
      <c r="F54" s="4"/>
      <c r="L54" s="3"/>
    </row>
    <row r="55" spans="6:12" x14ac:dyDescent="0.2">
      <c r="F55" s="4"/>
    </row>
    <row r="56" spans="6:12" x14ac:dyDescent="0.2">
      <c r="F56" s="4"/>
    </row>
    <row r="57" spans="6:12" x14ac:dyDescent="0.2">
      <c r="F57" s="4"/>
    </row>
    <row r="58" spans="6:12" x14ac:dyDescent="0.2">
      <c r="F58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S68"/>
  <sheetViews>
    <sheetView topLeftCell="A21" zoomScale="60" zoomScaleNormal="60" workbookViewId="0">
      <selection activeCell="A33" sqref="A33:O1048576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14" width="20.75" style="1" customWidth="1"/>
    <col min="15" max="15" width="30.75" style="1" customWidth="1"/>
    <col min="16" max="16384" width="18.25" style="1" hidden="1"/>
  </cols>
  <sheetData>
    <row r="1" spans="1:18" s="8" customFormat="1" ht="40.5" customHeight="1" thickBot="1" x14ac:dyDescent="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s="9" customFormat="1" ht="63.75" customHeight="1" thickBot="1" x14ac:dyDescent="0.25">
      <c r="A2" s="47" t="s">
        <v>1</v>
      </c>
      <c r="B2" s="48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50" t="s">
        <v>15</v>
      </c>
    </row>
    <row r="3" spans="1:18" s="39" customFormat="1" ht="24.9" customHeight="1" x14ac:dyDescent="0.2">
      <c r="A3" s="31">
        <v>1</v>
      </c>
      <c r="B3" s="13" t="s">
        <v>16</v>
      </c>
      <c r="C3" s="14" t="s">
        <v>17</v>
      </c>
      <c r="D3" s="15">
        <v>59502.160000000011</v>
      </c>
      <c r="E3" s="15" t="s">
        <v>18</v>
      </c>
      <c r="F3" s="15" t="s">
        <v>18</v>
      </c>
      <c r="G3" s="17">
        <v>11354</v>
      </c>
      <c r="H3" s="13">
        <v>214</v>
      </c>
      <c r="I3" s="18">
        <f t="shared" ref="I3:I8" si="0">G3/H3</f>
        <v>53.056074766355138</v>
      </c>
      <c r="J3" s="13">
        <v>16</v>
      </c>
      <c r="K3" s="13">
        <v>1</v>
      </c>
      <c r="L3" s="15">
        <v>70043.760000000009</v>
      </c>
      <c r="M3" s="17">
        <v>13517</v>
      </c>
      <c r="N3" s="19">
        <v>45037</v>
      </c>
      <c r="O3" s="20" t="s">
        <v>19</v>
      </c>
    </row>
    <row r="4" spans="1:18" s="39" customFormat="1" ht="24.9" customHeight="1" x14ac:dyDescent="0.2">
      <c r="A4" s="31">
        <v>2</v>
      </c>
      <c r="B4" s="31">
        <v>1</v>
      </c>
      <c r="C4" s="32" t="s">
        <v>20</v>
      </c>
      <c r="D4" s="33">
        <v>43654.94</v>
      </c>
      <c r="E4" s="33">
        <v>125159</v>
      </c>
      <c r="F4" s="34">
        <f>(D4-E4)/E4</f>
        <v>-0.65120414832333273</v>
      </c>
      <c r="G4" s="35">
        <v>7563</v>
      </c>
      <c r="H4" s="36">
        <v>169</v>
      </c>
      <c r="I4" s="36">
        <f t="shared" si="0"/>
        <v>44.751479289940825</v>
      </c>
      <c r="J4" s="31">
        <v>26</v>
      </c>
      <c r="K4" s="31">
        <v>3</v>
      </c>
      <c r="L4" s="33">
        <v>364144.02</v>
      </c>
      <c r="M4" s="35">
        <v>65664</v>
      </c>
      <c r="N4" s="37">
        <v>45023</v>
      </c>
      <c r="O4" s="38" t="s">
        <v>73</v>
      </c>
    </row>
    <row r="5" spans="1:18" s="39" customFormat="1" ht="24.9" customHeight="1" x14ac:dyDescent="0.2">
      <c r="A5" s="31">
        <v>3</v>
      </c>
      <c r="B5" s="13" t="s">
        <v>16</v>
      </c>
      <c r="C5" s="21" t="s">
        <v>21</v>
      </c>
      <c r="D5" s="42">
        <v>19146.009999999998</v>
      </c>
      <c r="E5" s="15" t="s">
        <v>18</v>
      </c>
      <c r="F5" s="15" t="s">
        <v>18</v>
      </c>
      <c r="G5" s="40">
        <v>2593</v>
      </c>
      <c r="H5" s="17">
        <v>70</v>
      </c>
      <c r="I5" s="18">
        <f t="shared" si="0"/>
        <v>37.042857142857144</v>
      </c>
      <c r="J5" s="17">
        <v>14</v>
      </c>
      <c r="K5" s="17">
        <v>1</v>
      </c>
      <c r="L5" s="40">
        <v>21351.439999999999</v>
      </c>
      <c r="M5" s="40">
        <v>2885</v>
      </c>
      <c r="N5" s="19">
        <v>45037</v>
      </c>
      <c r="O5" s="20" t="s">
        <v>22</v>
      </c>
      <c r="R5" s="31"/>
    </row>
    <row r="6" spans="1:18" s="39" customFormat="1" ht="24.9" customHeight="1" x14ac:dyDescent="0.2">
      <c r="A6" s="31">
        <v>4</v>
      </c>
      <c r="B6" s="31">
        <v>2</v>
      </c>
      <c r="C6" s="32" t="s">
        <v>23</v>
      </c>
      <c r="D6" s="33">
        <v>9830.73</v>
      </c>
      <c r="E6" s="33">
        <v>31089.77</v>
      </c>
      <c r="F6" s="34">
        <f>(D6-E6)/E6</f>
        <v>-0.68379534489962457</v>
      </c>
      <c r="G6" s="35">
        <v>1267</v>
      </c>
      <c r="H6" s="36">
        <v>53</v>
      </c>
      <c r="I6" s="36">
        <f t="shared" si="0"/>
        <v>23.90566037735849</v>
      </c>
      <c r="J6" s="31">
        <v>9</v>
      </c>
      <c r="K6" s="31">
        <v>3</v>
      </c>
      <c r="L6" s="33">
        <v>107759.29</v>
      </c>
      <c r="M6" s="35">
        <v>15539</v>
      </c>
      <c r="N6" s="37">
        <v>45023</v>
      </c>
      <c r="O6" s="38" t="s">
        <v>24</v>
      </c>
      <c r="R6" s="31"/>
    </row>
    <row r="7" spans="1:18" s="39" customFormat="1" ht="24.9" customHeight="1" x14ac:dyDescent="0.2">
      <c r="A7" s="31">
        <v>5</v>
      </c>
      <c r="B7" s="31">
        <v>3</v>
      </c>
      <c r="C7" s="32" t="s">
        <v>25</v>
      </c>
      <c r="D7" s="33">
        <v>6837.2</v>
      </c>
      <c r="E7" s="33">
        <v>20130.5</v>
      </c>
      <c r="F7" s="34">
        <f>(D7-E7)/E7</f>
        <v>-0.66035617595191376</v>
      </c>
      <c r="G7" s="35">
        <v>939</v>
      </c>
      <c r="H7" s="36">
        <v>39</v>
      </c>
      <c r="I7" s="36">
        <f t="shared" si="0"/>
        <v>24.076923076923077</v>
      </c>
      <c r="J7" s="31">
        <v>8</v>
      </c>
      <c r="K7" s="31">
        <v>5</v>
      </c>
      <c r="L7" s="33">
        <v>304403.67</v>
      </c>
      <c r="M7" s="35">
        <v>41627</v>
      </c>
      <c r="N7" s="37">
        <v>45009</v>
      </c>
      <c r="O7" s="38" t="s">
        <v>26</v>
      </c>
      <c r="R7" s="31"/>
    </row>
    <row r="8" spans="1:18" s="39" customFormat="1" ht="24.9" customHeight="1" x14ac:dyDescent="0.2">
      <c r="A8" s="31">
        <v>6</v>
      </c>
      <c r="B8" s="31">
        <v>4</v>
      </c>
      <c r="C8" s="32" t="s">
        <v>27</v>
      </c>
      <c r="D8" s="33">
        <v>6361.1</v>
      </c>
      <c r="E8" s="33">
        <v>18961.86</v>
      </c>
      <c r="F8" s="34">
        <f>(D8-E8)/E8</f>
        <v>-0.66453185499734735</v>
      </c>
      <c r="G8" s="35">
        <v>918</v>
      </c>
      <c r="H8" s="36">
        <v>55</v>
      </c>
      <c r="I8" s="36">
        <f t="shared" si="0"/>
        <v>16.690909090909091</v>
      </c>
      <c r="J8" s="31">
        <v>11</v>
      </c>
      <c r="K8" s="31">
        <v>2</v>
      </c>
      <c r="L8" s="33">
        <v>35881.160000000003</v>
      </c>
      <c r="M8" s="35">
        <v>5423</v>
      </c>
      <c r="N8" s="37">
        <v>45030</v>
      </c>
      <c r="O8" s="38" t="s">
        <v>22</v>
      </c>
      <c r="R8" s="31"/>
    </row>
    <row r="9" spans="1:18" s="39" customFormat="1" ht="24.9" customHeight="1" x14ac:dyDescent="0.2">
      <c r="A9" s="31">
        <v>7</v>
      </c>
      <c r="B9" s="31">
        <v>5</v>
      </c>
      <c r="C9" s="32" t="s">
        <v>28</v>
      </c>
      <c r="D9" s="33">
        <v>5362</v>
      </c>
      <c r="E9" s="33">
        <v>18909</v>
      </c>
      <c r="F9" s="34">
        <f>(D9-E9)/E9</f>
        <v>-0.71643132899677398</v>
      </c>
      <c r="G9" s="35">
        <v>802</v>
      </c>
      <c r="H9" s="31" t="s">
        <v>18</v>
      </c>
      <c r="I9" s="36" t="s">
        <v>18</v>
      </c>
      <c r="J9" s="31">
        <v>15</v>
      </c>
      <c r="K9" s="31">
        <v>2</v>
      </c>
      <c r="L9" s="33">
        <v>39245</v>
      </c>
      <c r="M9" s="35">
        <v>5875</v>
      </c>
      <c r="N9" s="37">
        <v>45030</v>
      </c>
      <c r="O9" s="38" t="s">
        <v>29</v>
      </c>
      <c r="R9" s="31"/>
    </row>
    <row r="10" spans="1:18" s="39" customFormat="1" ht="24.9" customHeight="1" x14ac:dyDescent="0.2">
      <c r="A10" s="31">
        <v>8</v>
      </c>
      <c r="B10" s="13" t="s">
        <v>16</v>
      </c>
      <c r="C10" s="14" t="s">
        <v>30</v>
      </c>
      <c r="D10" s="15">
        <v>4428</v>
      </c>
      <c r="E10" s="15" t="s">
        <v>18</v>
      </c>
      <c r="F10" s="15" t="s">
        <v>18</v>
      </c>
      <c r="G10" s="17">
        <v>853</v>
      </c>
      <c r="H10" s="13" t="s">
        <v>18</v>
      </c>
      <c r="I10" s="36" t="s">
        <v>18</v>
      </c>
      <c r="J10" s="13">
        <v>18</v>
      </c>
      <c r="K10" s="13">
        <v>1</v>
      </c>
      <c r="L10" s="15">
        <v>4428</v>
      </c>
      <c r="M10" s="17">
        <v>853</v>
      </c>
      <c r="N10" s="19">
        <v>45037</v>
      </c>
      <c r="O10" s="20" t="s">
        <v>31</v>
      </c>
      <c r="R10" s="31"/>
    </row>
    <row r="11" spans="1:18" s="39" customFormat="1" ht="24.9" customHeight="1" x14ac:dyDescent="0.2">
      <c r="A11" s="31">
        <v>9</v>
      </c>
      <c r="B11" s="31">
        <v>6</v>
      </c>
      <c r="C11" s="32" t="s">
        <v>32</v>
      </c>
      <c r="D11" s="33">
        <v>4195.53</v>
      </c>
      <c r="E11" s="33">
        <v>18562.32</v>
      </c>
      <c r="F11" s="34">
        <f>(D11-E11)/E11</f>
        <v>-0.77397599007020679</v>
      </c>
      <c r="G11" s="35">
        <v>665</v>
      </c>
      <c r="H11" s="36">
        <v>34</v>
      </c>
      <c r="I11" s="36">
        <f t="shared" ref="I11:I32" si="1">G11/H11</f>
        <v>19.558823529411764</v>
      </c>
      <c r="J11" s="31">
        <v>9</v>
      </c>
      <c r="K11" s="31">
        <v>2</v>
      </c>
      <c r="L11" s="33">
        <v>27324.09</v>
      </c>
      <c r="M11" s="35">
        <v>4199</v>
      </c>
      <c r="N11" s="37">
        <v>45030</v>
      </c>
      <c r="O11" s="38" t="s">
        <v>24</v>
      </c>
      <c r="R11" s="31"/>
    </row>
    <row r="12" spans="1:18" s="39" customFormat="1" ht="24.75" customHeight="1" x14ac:dyDescent="0.2">
      <c r="A12" s="31">
        <v>10</v>
      </c>
      <c r="B12" s="13" t="s">
        <v>16</v>
      </c>
      <c r="C12" s="14" t="s">
        <v>33</v>
      </c>
      <c r="D12" s="42">
        <v>3139.08</v>
      </c>
      <c r="E12" s="15" t="s">
        <v>18</v>
      </c>
      <c r="F12" s="15" t="s">
        <v>18</v>
      </c>
      <c r="G12" s="40">
        <v>466</v>
      </c>
      <c r="H12" s="17">
        <v>36</v>
      </c>
      <c r="I12" s="18">
        <f t="shared" si="1"/>
        <v>12.944444444444445</v>
      </c>
      <c r="J12" s="17">
        <v>12</v>
      </c>
      <c r="K12" s="17">
        <v>1</v>
      </c>
      <c r="L12" s="40">
        <v>3139.08</v>
      </c>
      <c r="M12" s="40">
        <v>466</v>
      </c>
      <c r="N12" s="19">
        <v>45037</v>
      </c>
      <c r="O12" s="38" t="s">
        <v>34</v>
      </c>
      <c r="R12" s="31"/>
    </row>
    <row r="13" spans="1:18" s="39" customFormat="1" ht="24.9" customHeight="1" x14ac:dyDescent="0.2">
      <c r="A13" s="31">
        <v>11</v>
      </c>
      <c r="B13" s="31">
        <v>9</v>
      </c>
      <c r="C13" s="32" t="s">
        <v>35</v>
      </c>
      <c r="D13" s="33">
        <v>2501.0500000000002</v>
      </c>
      <c r="E13" s="33">
        <v>6005.16</v>
      </c>
      <c r="F13" s="34">
        <f>(D13-E13)/E13</f>
        <v>-0.58351650913547681</v>
      </c>
      <c r="G13" s="35">
        <v>363</v>
      </c>
      <c r="H13" s="36">
        <v>15</v>
      </c>
      <c r="I13" s="36">
        <f t="shared" si="1"/>
        <v>24.2</v>
      </c>
      <c r="J13" s="31">
        <v>4</v>
      </c>
      <c r="K13" s="31">
        <v>4</v>
      </c>
      <c r="L13" s="33">
        <v>60327.95</v>
      </c>
      <c r="M13" s="35">
        <v>9051</v>
      </c>
      <c r="N13" s="37">
        <v>45016</v>
      </c>
      <c r="O13" s="38" t="s">
        <v>72</v>
      </c>
      <c r="R13" s="31"/>
    </row>
    <row r="14" spans="1:18" s="39" customFormat="1" ht="24.9" customHeight="1" x14ac:dyDescent="0.2">
      <c r="A14" s="31">
        <v>12</v>
      </c>
      <c r="B14" s="31">
        <v>8</v>
      </c>
      <c r="C14" s="32" t="s">
        <v>36</v>
      </c>
      <c r="D14" s="33">
        <v>1323.89</v>
      </c>
      <c r="E14" s="33">
        <v>7748.48</v>
      </c>
      <c r="F14" s="34">
        <f>(D14-E14)/E14</f>
        <v>-0.82914197365160647</v>
      </c>
      <c r="G14" s="35">
        <v>187</v>
      </c>
      <c r="H14" s="36">
        <v>10</v>
      </c>
      <c r="I14" s="36">
        <f t="shared" si="1"/>
        <v>18.7</v>
      </c>
      <c r="J14" s="31">
        <v>4</v>
      </c>
      <c r="K14" s="31">
        <v>3</v>
      </c>
      <c r="L14" s="33">
        <v>32423.86</v>
      </c>
      <c r="M14" s="35">
        <v>4933</v>
      </c>
      <c r="N14" s="37">
        <v>45023</v>
      </c>
      <c r="O14" s="38" t="s">
        <v>34</v>
      </c>
      <c r="R14" s="31"/>
    </row>
    <row r="15" spans="1:18" s="39" customFormat="1" ht="24.9" customHeight="1" x14ac:dyDescent="0.2">
      <c r="A15" s="31">
        <v>13</v>
      </c>
      <c r="B15" s="31">
        <v>11</v>
      </c>
      <c r="C15" s="32" t="s">
        <v>37</v>
      </c>
      <c r="D15" s="33">
        <v>959.58</v>
      </c>
      <c r="E15" s="33">
        <v>3341</v>
      </c>
      <c r="F15" s="34">
        <f>(D15-E15)/E15</f>
        <v>-0.71278659084106555</v>
      </c>
      <c r="G15" s="35">
        <v>135</v>
      </c>
      <c r="H15" s="36">
        <v>21</v>
      </c>
      <c r="I15" s="36">
        <f t="shared" si="1"/>
        <v>6.4285714285714288</v>
      </c>
      <c r="J15" s="31">
        <v>4</v>
      </c>
      <c r="K15" s="31">
        <v>2</v>
      </c>
      <c r="L15" s="33">
        <v>6502.49</v>
      </c>
      <c r="M15" s="35">
        <v>1092</v>
      </c>
      <c r="N15" s="37">
        <v>45030</v>
      </c>
      <c r="O15" s="38" t="s">
        <v>38</v>
      </c>
      <c r="R15" s="31"/>
    </row>
    <row r="16" spans="1:18" s="39" customFormat="1" ht="24.9" customHeight="1" x14ac:dyDescent="0.2">
      <c r="A16" s="31">
        <v>14</v>
      </c>
      <c r="B16" s="31">
        <v>10</v>
      </c>
      <c r="C16" s="32" t="s">
        <v>39</v>
      </c>
      <c r="D16" s="33">
        <v>880.05</v>
      </c>
      <c r="E16" s="33">
        <v>4990.6000000000004</v>
      </c>
      <c r="F16" s="34">
        <f>(D16-E16)/E16</f>
        <v>-0.82365847793852442</v>
      </c>
      <c r="G16" s="35">
        <v>150</v>
      </c>
      <c r="H16" s="36">
        <v>21</v>
      </c>
      <c r="I16" s="36">
        <f t="shared" si="1"/>
        <v>7.1428571428571432</v>
      </c>
      <c r="J16" s="31">
        <v>9</v>
      </c>
      <c r="K16" s="31">
        <v>2</v>
      </c>
      <c r="L16" s="33">
        <v>7425.97</v>
      </c>
      <c r="M16" s="35">
        <v>1201</v>
      </c>
      <c r="N16" s="37">
        <v>45030</v>
      </c>
      <c r="O16" s="38" t="s">
        <v>40</v>
      </c>
      <c r="R16" s="31"/>
    </row>
    <row r="17" spans="1:19" s="39" customFormat="1" ht="24.9" customHeight="1" x14ac:dyDescent="0.2">
      <c r="A17" s="31">
        <v>15</v>
      </c>
      <c r="B17" s="13" t="s">
        <v>16</v>
      </c>
      <c r="C17" s="14" t="s">
        <v>62</v>
      </c>
      <c r="D17" s="15">
        <v>819.5</v>
      </c>
      <c r="E17" s="15" t="s">
        <v>18</v>
      </c>
      <c r="F17" s="16" t="s">
        <v>18</v>
      </c>
      <c r="G17" s="17">
        <v>271</v>
      </c>
      <c r="H17" s="18">
        <v>5</v>
      </c>
      <c r="I17" s="18">
        <f t="shared" si="1"/>
        <v>54.2</v>
      </c>
      <c r="J17" s="13">
        <v>10</v>
      </c>
      <c r="K17" s="13">
        <v>1</v>
      </c>
      <c r="L17" s="15">
        <v>819.5</v>
      </c>
      <c r="M17" s="17">
        <v>271</v>
      </c>
      <c r="N17" s="19">
        <v>45037</v>
      </c>
      <c r="O17" s="20" t="s">
        <v>61</v>
      </c>
      <c r="R17" s="31"/>
    </row>
    <row r="18" spans="1:19" s="39" customFormat="1" ht="24.9" customHeight="1" x14ac:dyDescent="0.2">
      <c r="A18" s="31">
        <v>16</v>
      </c>
      <c r="B18" s="31">
        <v>7</v>
      </c>
      <c r="C18" s="32" t="s">
        <v>41</v>
      </c>
      <c r="D18" s="33">
        <v>816.99</v>
      </c>
      <c r="E18" s="33">
        <v>7864.38</v>
      </c>
      <c r="F18" s="34">
        <f>(D18-E18)/E18</f>
        <v>-0.89611514194380237</v>
      </c>
      <c r="G18" s="35">
        <v>122</v>
      </c>
      <c r="H18" s="36">
        <v>12</v>
      </c>
      <c r="I18" s="36">
        <f t="shared" si="1"/>
        <v>10.166666666666666</v>
      </c>
      <c r="J18" s="31">
        <v>4</v>
      </c>
      <c r="K18" s="31">
        <v>2</v>
      </c>
      <c r="L18" s="33">
        <v>11412.97</v>
      </c>
      <c r="M18" s="35">
        <v>1700</v>
      </c>
      <c r="N18" s="37">
        <v>45030</v>
      </c>
      <c r="O18" s="38" t="s">
        <v>73</v>
      </c>
      <c r="R18" s="31"/>
    </row>
    <row r="19" spans="1:19" s="39" customFormat="1" ht="24.9" customHeight="1" x14ac:dyDescent="0.2">
      <c r="A19" s="31">
        <v>17</v>
      </c>
      <c r="B19" s="31">
        <v>14</v>
      </c>
      <c r="C19" s="41" t="s">
        <v>42</v>
      </c>
      <c r="D19" s="33">
        <v>812.37</v>
      </c>
      <c r="E19" s="33">
        <v>1674.11</v>
      </c>
      <c r="F19" s="34">
        <f>(D19-E19)/E19</f>
        <v>-0.51474514816828043</v>
      </c>
      <c r="G19" s="31">
        <v>113</v>
      </c>
      <c r="H19" s="36">
        <v>7</v>
      </c>
      <c r="I19" s="36">
        <f t="shared" si="1"/>
        <v>16.142857142857142</v>
      </c>
      <c r="J19" s="31">
        <v>4</v>
      </c>
      <c r="K19" s="31">
        <v>9</v>
      </c>
      <c r="L19" s="33">
        <v>126549.94</v>
      </c>
      <c r="M19" s="35">
        <v>19755</v>
      </c>
      <c r="N19" s="37">
        <v>44981</v>
      </c>
      <c r="O19" s="31" t="s">
        <v>40</v>
      </c>
      <c r="R19" s="31"/>
    </row>
    <row r="20" spans="1:19" s="39" customFormat="1" ht="24.9" customHeight="1" x14ac:dyDescent="0.2">
      <c r="A20" s="31">
        <v>18</v>
      </c>
      <c r="B20" s="31">
        <v>27</v>
      </c>
      <c r="C20" s="32" t="s">
        <v>43</v>
      </c>
      <c r="D20" s="33">
        <v>634.70000000000005</v>
      </c>
      <c r="E20" s="33">
        <v>381.85</v>
      </c>
      <c r="F20" s="34">
        <f>(D20-E20)/E20</f>
        <v>0.66217100955872732</v>
      </c>
      <c r="G20" s="35">
        <v>94</v>
      </c>
      <c r="H20" s="36">
        <v>4</v>
      </c>
      <c r="I20" s="36">
        <f t="shared" si="1"/>
        <v>23.5</v>
      </c>
      <c r="J20" s="31">
        <v>1</v>
      </c>
      <c r="K20" s="31">
        <v>8</v>
      </c>
      <c r="L20" s="33">
        <v>225361.22000000003</v>
      </c>
      <c r="M20" s="35">
        <v>35307</v>
      </c>
      <c r="N20" s="37">
        <v>44988</v>
      </c>
      <c r="O20" s="38" t="s">
        <v>44</v>
      </c>
      <c r="R20" s="31"/>
    </row>
    <row r="21" spans="1:19" s="39" customFormat="1" ht="24.9" customHeight="1" x14ac:dyDescent="0.2">
      <c r="A21" s="31">
        <v>19</v>
      </c>
      <c r="B21" s="13" t="s">
        <v>16</v>
      </c>
      <c r="C21" s="21" t="s">
        <v>70</v>
      </c>
      <c r="D21" s="15">
        <v>472.2</v>
      </c>
      <c r="E21" s="15" t="s">
        <v>18</v>
      </c>
      <c r="F21" s="16" t="s">
        <v>18</v>
      </c>
      <c r="G21" s="17">
        <v>73</v>
      </c>
      <c r="H21" s="13">
        <v>1</v>
      </c>
      <c r="I21" s="36">
        <f t="shared" si="1"/>
        <v>73</v>
      </c>
      <c r="J21" s="13">
        <v>1</v>
      </c>
      <c r="K21" s="13">
        <v>1</v>
      </c>
      <c r="L21" s="15">
        <v>472.2</v>
      </c>
      <c r="M21" s="17">
        <v>73</v>
      </c>
      <c r="N21" s="19">
        <v>45043</v>
      </c>
      <c r="O21" s="13" t="s">
        <v>71</v>
      </c>
      <c r="R21" s="31"/>
    </row>
    <row r="22" spans="1:19" s="39" customFormat="1" ht="24.9" customHeight="1" x14ac:dyDescent="0.2">
      <c r="A22" s="31">
        <v>20</v>
      </c>
      <c r="B22" s="31">
        <v>12</v>
      </c>
      <c r="C22" s="32" t="s">
        <v>45</v>
      </c>
      <c r="D22" s="33">
        <v>434.01</v>
      </c>
      <c r="E22" s="33">
        <v>3059.22</v>
      </c>
      <c r="F22" s="34">
        <f t="shared" ref="F22:F33" si="2">(D22-E22)/E22</f>
        <v>-0.85813050385392364</v>
      </c>
      <c r="G22" s="35">
        <v>79</v>
      </c>
      <c r="H22" s="36">
        <v>7</v>
      </c>
      <c r="I22" s="36">
        <f t="shared" si="1"/>
        <v>11.285714285714286</v>
      </c>
      <c r="J22" s="31">
        <v>2</v>
      </c>
      <c r="K22" s="31">
        <v>12</v>
      </c>
      <c r="L22" s="33">
        <v>324721.77</v>
      </c>
      <c r="M22" s="35">
        <v>64353</v>
      </c>
      <c r="N22" s="37">
        <v>44960</v>
      </c>
      <c r="O22" s="38" t="s">
        <v>22</v>
      </c>
      <c r="R22" s="31"/>
    </row>
    <row r="23" spans="1:19" s="39" customFormat="1" ht="24.9" customHeight="1" x14ac:dyDescent="0.2">
      <c r="A23" s="31">
        <v>21</v>
      </c>
      <c r="B23" s="13">
        <v>19</v>
      </c>
      <c r="C23" s="14" t="s">
        <v>60</v>
      </c>
      <c r="D23" s="15">
        <v>328.35</v>
      </c>
      <c r="E23" s="15">
        <v>916.9</v>
      </c>
      <c r="F23" s="16">
        <f t="shared" si="2"/>
        <v>-0.64189115497873261</v>
      </c>
      <c r="G23" s="17">
        <v>64</v>
      </c>
      <c r="H23" s="18">
        <v>3</v>
      </c>
      <c r="I23" s="18">
        <f t="shared" si="1"/>
        <v>21.333333333333332</v>
      </c>
      <c r="J23" s="13">
        <v>3</v>
      </c>
      <c r="K23" s="13">
        <v>3</v>
      </c>
      <c r="L23" s="15">
        <v>6126.9400000000005</v>
      </c>
      <c r="M23" s="17">
        <v>1125</v>
      </c>
      <c r="N23" s="19">
        <v>45023</v>
      </c>
      <c r="O23" s="20" t="s">
        <v>61</v>
      </c>
      <c r="R23" s="31"/>
    </row>
    <row r="24" spans="1:19" s="39" customFormat="1" ht="24.75" customHeight="1" x14ac:dyDescent="0.2">
      <c r="A24" s="31">
        <v>22</v>
      </c>
      <c r="B24" s="31">
        <v>15</v>
      </c>
      <c r="C24" s="41" t="s">
        <v>46</v>
      </c>
      <c r="D24" s="33">
        <v>319.24</v>
      </c>
      <c r="E24" s="33">
        <v>1530.12</v>
      </c>
      <c r="F24" s="34">
        <f t="shared" si="2"/>
        <v>-0.7913627689331556</v>
      </c>
      <c r="G24" s="31">
        <v>65</v>
      </c>
      <c r="H24" s="36">
        <v>5</v>
      </c>
      <c r="I24" s="36">
        <f t="shared" si="1"/>
        <v>13</v>
      </c>
      <c r="J24" s="31">
        <v>2</v>
      </c>
      <c r="K24" s="31">
        <v>18</v>
      </c>
      <c r="L24" s="33">
        <v>1044383.57</v>
      </c>
      <c r="M24" s="35">
        <v>194339</v>
      </c>
      <c r="N24" s="37">
        <v>44916</v>
      </c>
      <c r="O24" s="31" t="s">
        <v>47</v>
      </c>
      <c r="R24" s="31"/>
    </row>
    <row r="25" spans="1:19" s="43" customFormat="1" ht="24.75" customHeight="1" x14ac:dyDescent="0.2">
      <c r="A25" s="31">
        <v>23</v>
      </c>
      <c r="B25" s="31">
        <v>22</v>
      </c>
      <c r="C25" s="32" t="s">
        <v>93</v>
      </c>
      <c r="D25" s="33">
        <v>186.7</v>
      </c>
      <c r="E25" s="33">
        <v>635.9</v>
      </c>
      <c r="F25" s="34">
        <f t="shared" si="2"/>
        <v>-0.70640037741783301</v>
      </c>
      <c r="G25" s="35">
        <v>26</v>
      </c>
      <c r="H25" s="36">
        <v>2</v>
      </c>
      <c r="I25" s="36">
        <f t="shared" si="1"/>
        <v>13</v>
      </c>
      <c r="J25" s="31">
        <v>2</v>
      </c>
      <c r="K25" s="31" t="s">
        <v>18</v>
      </c>
      <c r="L25" s="33">
        <v>39507.480000000003</v>
      </c>
      <c r="M25" s="35">
        <v>6707</v>
      </c>
      <c r="N25" s="37">
        <v>44678</v>
      </c>
      <c r="O25" s="38" t="s">
        <v>34</v>
      </c>
      <c r="R25" s="31"/>
      <c r="S25" s="39"/>
    </row>
    <row r="26" spans="1:19" ht="24.9" customHeight="1" x14ac:dyDescent="0.2">
      <c r="A26" s="31">
        <v>24</v>
      </c>
      <c r="B26" s="31">
        <v>29</v>
      </c>
      <c r="C26" s="32" t="s">
        <v>48</v>
      </c>
      <c r="D26" s="33">
        <v>172</v>
      </c>
      <c r="E26" s="33">
        <v>241</v>
      </c>
      <c r="F26" s="34">
        <f t="shared" si="2"/>
        <v>-0.2863070539419087</v>
      </c>
      <c r="G26" s="35">
        <v>34</v>
      </c>
      <c r="H26" s="36">
        <v>1</v>
      </c>
      <c r="I26" s="36">
        <f t="shared" si="1"/>
        <v>34</v>
      </c>
      <c r="J26" s="31">
        <v>1</v>
      </c>
      <c r="K26" s="31">
        <v>10</v>
      </c>
      <c r="L26" s="33">
        <v>274667.63</v>
      </c>
      <c r="M26" s="35">
        <v>46048</v>
      </c>
      <c r="N26" s="37">
        <v>44973</v>
      </c>
      <c r="O26" s="38" t="s">
        <v>26</v>
      </c>
      <c r="R26" s="13"/>
      <c r="S26" s="2"/>
    </row>
    <row r="27" spans="1:19" ht="24.9" customHeight="1" x14ac:dyDescent="0.2">
      <c r="A27" s="31">
        <v>25</v>
      </c>
      <c r="B27" s="31">
        <v>30</v>
      </c>
      <c r="C27" s="32" t="s">
        <v>49</v>
      </c>
      <c r="D27" s="33">
        <v>59.4</v>
      </c>
      <c r="E27" s="33">
        <v>183.1</v>
      </c>
      <c r="F27" s="34">
        <f t="shared" si="2"/>
        <v>-0.67558711086837786</v>
      </c>
      <c r="G27" s="35">
        <v>8</v>
      </c>
      <c r="H27" s="36">
        <v>1</v>
      </c>
      <c r="I27" s="36">
        <f t="shared" si="1"/>
        <v>8</v>
      </c>
      <c r="J27" s="31">
        <v>1</v>
      </c>
      <c r="K27" s="31" t="s">
        <v>18</v>
      </c>
      <c r="L27" s="33">
        <v>35142</v>
      </c>
      <c r="M27" s="35">
        <v>5638</v>
      </c>
      <c r="N27" s="37">
        <v>44960</v>
      </c>
      <c r="O27" s="38" t="s">
        <v>50</v>
      </c>
      <c r="R27" s="13"/>
      <c r="S27" s="2"/>
    </row>
    <row r="28" spans="1:19" ht="24.75" customHeight="1" x14ac:dyDescent="0.2">
      <c r="A28" s="31">
        <v>26</v>
      </c>
      <c r="B28" s="31">
        <v>25</v>
      </c>
      <c r="C28" s="32" t="s">
        <v>51</v>
      </c>
      <c r="D28" s="33">
        <v>56</v>
      </c>
      <c r="E28" s="33">
        <v>476.9</v>
      </c>
      <c r="F28" s="34">
        <f t="shared" si="2"/>
        <v>-0.882574963304676</v>
      </c>
      <c r="G28" s="35">
        <v>13</v>
      </c>
      <c r="H28" s="36">
        <v>3</v>
      </c>
      <c r="I28" s="36">
        <f t="shared" si="1"/>
        <v>4.333333333333333</v>
      </c>
      <c r="J28" s="31">
        <v>2</v>
      </c>
      <c r="K28" s="31">
        <v>2</v>
      </c>
      <c r="L28" s="33">
        <v>669.6</v>
      </c>
      <c r="M28" s="35">
        <v>129</v>
      </c>
      <c r="N28" s="37">
        <v>45030</v>
      </c>
      <c r="O28" s="38" t="s">
        <v>31</v>
      </c>
      <c r="R28" s="13"/>
      <c r="S28" s="2"/>
    </row>
    <row r="29" spans="1:19" ht="24.75" customHeight="1" x14ac:dyDescent="0.2">
      <c r="A29" s="31">
        <v>27</v>
      </c>
      <c r="B29" s="31">
        <v>35</v>
      </c>
      <c r="C29" s="32" t="s">
        <v>52</v>
      </c>
      <c r="D29" s="33">
        <v>46</v>
      </c>
      <c r="E29" s="33">
        <v>70</v>
      </c>
      <c r="F29" s="34">
        <f t="shared" si="2"/>
        <v>-0.34285714285714286</v>
      </c>
      <c r="G29" s="35">
        <v>8</v>
      </c>
      <c r="H29" s="36">
        <v>1</v>
      </c>
      <c r="I29" s="36">
        <f t="shared" si="1"/>
        <v>8</v>
      </c>
      <c r="J29" s="31">
        <v>1</v>
      </c>
      <c r="K29" s="31" t="s">
        <v>18</v>
      </c>
      <c r="L29" s="33">
        <v>11509.6</v>
      </c>
      <c r="M29" s="35">
        <v>2083</v>
      </c>
      <c r="N29" s="37">
        <v>45009</v>
      </c>
      <c r="O29" s="38" t="s">
        <v>24</v>
      </c>
    </row>
    <row r="30" spans="1:19" ht="24.75" customHeight="1" x14ac:dyDescent="0.2">
      <c r="A30" s="31">
        <v>28</v>
      </c>
      <c r="B30" s="31">
        <v>16</v>
      </c>
      <c r="C30" s="41" t="s">
        <v>53</v>
      </c>
      <c r="D30" s="33">
        <v>34.1</v>
      </c>
      <c r="E30" s="33">
        <v>1468.06</v>
      </c>
      <c r="F30" s="34">
        <f t="shared" si="2"/>
        <v>-0.97677206653679016</v>
      </c>
      <c r="G30" s="31">
        <v>8</v>
      </c>
      <c r="H30" s="36">
        <v>2</v>
      </c>
      <c r="I30" s="36">
        <f t="shared" si="1"/>
        <v>4</v>
      </c>
      <c r="J30" s="31">
        <v>1</v>
      </c>
      <c r="K30" s="31">
        <v>4</v>
      </c>
      <c r="L30" s="33">
        <v>37325.81</v>
      </c>
      <c r="M30" s="35">
        <v>7597</v>
      </c>
      <c r="N30" s="37">
        <v>45016</v>
      </c>
      <c r="O30" s="31" t="s">
        <v>54</v>
      </c>
    </row>
    <row r="31" spans="1:19" ht="24.75" customHeight="1" x14ac:dyDescent="0.2">
      <c r="A31" s="31">
        <v>29</v>
      </c>
      <c r="B31" s="31">
        <v>24</v>
      </c>
      <c r="C31" s="32" t="s">
        <v>55</v>
      </c>
      <c r="D31" s="33">
        <v>15</v>
      </c>
      <c r="E31" s="33">
        <v>586.15</v>
      </c>
      <c r="F31" s="34">
        <f t="shared" si="2"/>
        <v>-0.97440928090079326</v>
      </c>
      <c r="G31" s="35">
        <v>3</v>
      </c>
      <c r="H31" s="36">
        <v>1</v>
      </c>
      <c r="I31" s="36">
        <f t="shared" si="1"/>
        <v>3</v>
      </c>
      <c r="J31" s="31">
        <v>1</v>
      </c>
      <c r="K31" s="31">
        <v>9</v>
      </c>
      <c r="L31" s="33">
        <v>71074.53</v>
      </c>
      <c r="M31" s="35">
        <v>14603</v>
      </c>
      <c r="N31" s="37">
        <v>44981</v>
      </c>
      <c r="O31" s="38" t="s">
        <v>34</v>
      </c>
    </row>
    <row r="32" spans="1:19" ht="24.6" customHeight="1" x14ac:dyDescent="0.2">
      <c r="A32" s="31">
        <v>30</v>
      </c>
      <c r="B32" s="31">
        <v>23</v>
      </c>
      <c r="C32" s="32" t="s">
        <v>56</v>
      </c>
      <c r="D32" s="33">
        <v>12.2</v>
      </c>
      <c r="E32" s="33">
        <v>609.79999999999995</v>
      </c>
      <c r="F32" s="34">
        <f t="shared" si="2"/>
        <v>-0.97999344047228587</v>
      </c>
      <c r="G32" s="35">
        <v>2</v>
      </c>
      <c r="H32" s="36">
        <v>1</v>
      </c>
      <c r="I32" s="36">
        <f t="shared" si="1"/>
        <v>2</v>
      </c>
      <c r="J32" s="31">
        <v>1</v>
      </c>
      <c r="K32" s="31">
        <v>6</v>
      </c>
      <c r="L32" s="33">
        <v>64526.44</v>
      </c>
      <c r="M32" s="35">
        <v>11748</v>
      </c>
      <c r="N32" s="37">
        <v>45002</v>
      </c>
      <c r="O32" s="38" t="s">
        <v>26</v>
      </c>
    </row>
    <row r="33" spans="1:15" s="71" customFormat="1" ht="24.75" customHeight="1" x14ac:dyDescent="0.2">
      <c r="B33" s="70"/>
      <c r="C33" s="73" t="s">
        <v>96</v>
      </c>
      <c r="D33" s="72">
        <f>SUBTOTAL(109,Table13[Pajamos 
(GBO)])</f>
        <v>173340.08000000002</v>
      </c>
      <c r="E33" s="72" t="s">
        <v>97</v>
      </c>
      <c r="F33" s="74">
        <f t="shared" si="2"/>
        <v>-0.38587201598560156</v>
      </c>
      <c r="G33" s="75">
        <f>SUBTOTAL(109,Table13[Žiūrovų sk. 
(ADM)])</f>
        <v>29238</v>
      </c>
    </row>
    <row r="34" spans="1:15" ht="24.75" hidden="1" customHeight="1" x14ac:dyDescent="0.2">
      <c r="A34" s="23"/>
      <c r="B34" s="23"/>
      <c r="C34" s="30"/>
      <c r="D34" s="24"/>
      <c r="E34" s="24"/>
      <c r="F34" s="25"/>
      <c r="G34" s="26"/>
      <c r="H34" s="27"/>
      <c r="I34" s="23"/>
      <c r="J34" s="27"/>
      <c r="K34" s="27"/>
      <c r="L34" s="26"/>
      <c r="M34" s="26"/>
      <c r="N34" s="28"/>
      <c r="O34" s="29"/>
    </row>
    <row r="35" spans="1:15" ht="24.75" hidden="1" customHeight="1" x14ac:dyDescent="0.2">
      <c r="A35" s="13"/>
      <c r="B35" s="22"/>
      <c r="C35" s="21"/>
      <c r="D35" s="15"/>
      <c r="E35" s="15"/>
      <c r="F35" s="16"/>
      <c r="G35" s="13"/>
      <c r="H35" s="13"/>
      <c r="I35" s="13"/>
      <c r="J35" s="13"/>
      <c r="K35" s="13"/>
      <c r="L35" s="15"/>
      <c r="M35" s="17"/>
      <c r="N35" s="19"/>
      <c r="O35" s="13"/>
    </row>
    <row r="36" spans="1:15" ht="24.9" hidden="1" customHeight="1" x14ac:dyDescent="0.2">
      <c r="B36" s="8"/>
      <c r="C36" s="10"/>
      <c r="D36" s="3"/>
      <c r="E36" s="3"/>
      <c r="F36" s="4"/>
      <c r="G36" s="2"/>
      <c r="H36" s="2"/>
      <c r="I36" s="7"/>
      <c r="J36" s="2"/>
      <c r="K36" s="2"/>
      <c r="L36" s="3"/>
      <c r="M36" s="6"/>
      <c r="N36" s="12"/>
      <c r="O36" s="2"/>
    </row>
    <row r="37" spans="1:15" ht="24.9" hidden="1" customHeight="1" x14ac:dyDescent="0.2">
      <c r="B37" s="8"/>
      <c r="C37" s="10"/>
      <c r="D37" s="3"/>
      <c r="E37" s="3"/>
      <c r="F37" s="4"/>
      <c r="G37" s="2"/>
      <c r="H37" s="2"/>
      <c r="I37" s="7"/>
      <c r="J37" s="2"/>
      <c r="K37" s="2"/>
      <c r="L37" s="3"/>
      <c r="M37" s="6"/>
      <c r="N37" s="12"/>
      <c r="O37" s="2"/>
    </row>
    <row r="38" spans="1:15" ht="24.9" hidden="1" customHeight="1" x14ac:dyDescent="0.2">
      <c r="B38" s="8"/>
      <c r="C38" s="10"/>
      <c r="D38" s="3"/>
      <c r="E38" s="3"/>
      <c r="F38" s="4"/>
      <c r="G38" s="2"/>
      <c r="H38" s="2"/>
      <c r="I38" s="7"/>
      <c r="J38" s="2"/>
      <c r="K38" s="2"/>
      <c r="L38" s="3"/>
      <c r="M38" s="6"/>
      <c r="N38" s="12"/>
      <c r="O38" s="2"/>
    </row>
    <row r="39" spans="1:15" ht="24.9" hidden="1" customHeight="1" x14ac:dyDescent="0.2">
      <c r="B39" s="8"/>
      <c r="C39" s="10"/>
      <c r="D39" s="3"/>
      <c r="E39" s="3"/>
      <c r="F39" s="4"/>
      <c r="G39" s="2"/>
      <c r="H39" s="2"/>
      <c r="I39" s="7"/>
      <c r="J39" s="2"/>
      <c r="K39" s="2"/>
      <c r="L39" s="3"/>
      <c r="M39" s="6"/>
      <c r="N39" s="12"/>
      <c r="O39" s="2"/>
    </row>
    <row r="40" spans="1:15" ht="24.9" hidden="1" customHeight="1" x14ac:dyDescent="0.2">
      <c r="B40" s="8"/>
      <c r="C40" s="10"/>
      <c r="D40" s="3"/>
      <c r="E40" s="3"/>
      <c r="F40" s="4"/>
      <c r="G40" s="2"/>
      <c r="H40" s="2"/>
      <c r="I40" s="7"/>
      <c r="J40" s="2"/>
      <c r="K40" s="2"/>
      <c r="L40" s="3"/>
      <c r="M40" s="6"/>
      <c r="N40" s="12"/>
      <c r="O40" s="2"/>
    </row>
    <row r="41" spans="1:15" ht="24.9" hidden="1" customHeight="1" x14ac:dyDescent="0.2">
      <c r="B41" s="8"/>
      <c r="C41" s="10"/>
      <c r="D41" s="5"/>
      <c r="E41" s="3"/>
      <c r="F41" s="4"/>
      <c r="G41" s="2"/>
      <c r="H41" s="2"/>
      <c r="I41" s="7"/>
      <c r="J41" s="2"/>
      <c r="K41" s="2"/>
      <c r="L41" s="3"/>
      <c r="M41" s="6"/>
      <c r="N41" s="12"/>
      <c r="O41" s="2"/>
    </row>
    <row r="42" spans="1:15" ht="24.9" hidden="1" customHeight="1" x14ac:dyDescent="0.2">
      <c r="B42" s="8"/>
      <c r="C42" s="10"/>
      <c r="D42" s="5"/>
      <c r="E42" s="3"/>
      <c r="F42" s="4"/>
      <c r="G42" s="2"/>
      <c r="H42" s="2"/>
      <c r="I42" s="7"/>
      <c r="J42" s="2"/>
      <c r="K42" s="2"/>
      <c r="L42" s="3"/>
      <c r="M42" s="6"/>
      <c r="N42" s="12"/>
      <c r="O42" s="2"/>
    </row>
    <row r="43" spans="1:15" ht="24.9" hidden="1" customHeight="1" x14ac:dyDescent="0.2">
      <c r="B43" s="8"/>
      <c r="C43" s="10"/>
      <c r="D43" s="5"/>
      <c r="E43" s="3"/>
      <c r="F43" s="4"/>
      <c r="G43" s="2"/>
      <c r="H43" s="2"/>
      <c r="I43" s="7"/>
      <c r="J43" s="2"/>
      <c r="K43" s="2"/>
      <c r="L43" s="3"/>
      <c r="M43" s="6"/>
      <c r="N43" s="12"/>
      <c r="O43" s="2"/>
    </row>
    <row r="44" spans="1:15" ht="24.9" hidden="1" customHeight="1" x14ac:dyDescent="0.2">
      <c r="B44" s="8"/>
      <c r="C44" s="10"/>
      <c r="D44" s="5"/>
      <c r="E44" s="3"/>
      <c r="F44" s="4"/>
      <c r="G44" s="2"/>
      <c r="H44" s="2"/>
      <c r="I44" s="7"/>
      <c r="J44" s="2"/>
      <c r="K44" s="2"/>
      <c r="L44" s="3"/>
      <c r="M44" s="6"/>
      <c r="N44" s="12"/>
      <c r="O44" s="2"/>
    </row>
    <row r="45" spans="1:15" ht="24.9" hidden="1" customHeight="1" x14ac:dyDescent="0.2">
      <c r="B45" s="8"/>
      <c r="C45" s="10"/>
      <c r="D45" s="5"/>
      <c r="E45" s="3"/>
      <c r="F45" s="4"/>
      <c r="G45" s="2"/>
      <c r="H45" s="2"/>
      <c r="I45" s="7"/>
      <c r="J45" s="2"/>
      <c r="K45" s="2"/>
      <c r="L45" s="3"/>
      <c r="M45" s="7"/>
      <c r="N45" s="12"/>
      <c r="O45" s="2"/>
    </row>
    <row r="46" spans="1:15" ht="24.9" hidden="1" customHeight="1" x14ac:dyDescent="0.2">
      <c r="B46" s="8"/>
      <c r="C46" s="10"/>
      <c r="D46" s="5"/>
      <c r="E46" s="3"/>
      <c r="F46" s="4"/>
      <c r="G46" s="2"/>
      <c r="H46" s="2"/>
      <c r="I46" s="7"/>
      <c r="J46" s="2"/>
      <c r="K46" s="2"/>
      <c r="L46" s="3"/>
      <c r="M46" s="7"/>
      <c r="N46" s="12"/>
      <c r="O46" s="2"/>
    </row>
    <row r="47" spans="1:15" ht="24.9" hidden="1" customHeight="1" x14ac:dyDescent="0.2">
      <c r="B47" s="8"/>
      <c r="C47" s="11"/>
      <c r="F47" s="4"/>
      <c r="I47" s="7"/>
      <c r="L47" s="3"/>
      <c r="O47" s="2"/>
    </row>
    <row r="48" spans="1:15" ht="24.9" hidden="1" customHeight="1" x14ac:dyDescent="0.2">
      <c r="B48" s="8"/>
      <c r="C48" s="11"/>
      <c r="F48" s="4"/>
      <c r="I48" s="7"/>
      <c r="L48" s="3"/>
      <c r="O48" s="2"/>
    </row>
    <row r="49" spans="2:12" ht="24.9" hidden="1" customHeight="1" x14ac:dyDescent="0.2">
      <c r="B49" s="8"/>
      <c r="C49" s="11"/>
      <c r="F49" s="4"/>
      <c r="I49" s="7"/>
      <c r="L49" s="3"/>
    </row>
    <row r="50" spans="2:12" ht="24.9" hidden="1" customHeight="1" x14ac:dyDescent="0.2">
      <c r="B50" s="8"/>
      <c r="C50" s="11"/>
      <c r="F50" s="4"/>
      <c r="L50" s="3"/>
    </row>
    <row r="51" spans="2:12" ht="24.9" hidden="1" customHeight="1" x14ac:dyDescent="0.2">
      <c r="F51" s="4"/>
      <c r="L51" s="3"/>
    </row>
    <row r="52" spans="2:12" hidden="1" x14ac:dyDescent="0.2">
      <c r="F52" s="4"/>
      <c r="L52" s="3"/>
    </row>
    <row r="53" spans="2:12" hidden="1" x14ac:dyDescent="0.2">
      <c r="F53" s="4"/>
      <c r="L53" s="3"/>
    </row>
    <row r="54" spans="2:12" hidden="1" x14ac:dyDescent="0.2">
      <c r="F54" s="4"/>
      <c r="L54" s="3"/>
    </row>
    <row r="55" spans="2:12" hidden="1" x14ac:dyDescent="0.2">
      <c r="F55" s="4"/>
      <c r="L55" s="3"/>
    </row>
    <row r="56" spans="2:12" hidden="1" x14ac:dyDescent="0.2">
      <c r="F56" s="4"/>
      <c r="L56" s="3"/>
    </row>
    <row r="57" spans="2:12" hidden="1" x14ac:dyDescent="0.2">
      <c r="F57" s="4"/>
      <c r="L57" s="3"/>
    </row>
    <row r="58" spans="2:12" hidden="1" x14ac:dyDescent="0.2">
      <c r="F58" s="4"/>
      <c r="L58" s="3"/>
    </row>
    <row r="59" spans="2:12" hidden="1" x14ac:dyDescent="0.2">
      <c r="F59" s="4"/>
      <c r="L59" s="3"/>
    </row>
    <row r="60" spans="2:12" hidden="1" x14ac:dyDescent="0.2">
      <c r="F60" s="4"/>
      <c r="L60" s="3"/>
    </row>
    <row r="61" spans="2:12" hidden="1" x14ac:dyDescent="0.2">
      <c r="F61" s="4"/>
      <c r="L61" s="3"/>
    </row>
    <row r="62" spans="2:12" hidden="1" x14ac:dyDescent="0.2">
      <c r="F62" s="4"/>
      <c r="L62" s="3"/>
    </row>
    <row r="63" spans="2:12" hidden="1" x14ac:dyDescent="0.2">
      <c r="F63" s="4"/>
      <c r="L63" s="3"/>
    </row>
    <row r="64" spans="2:12" hidden="1" x14ac:dyDescent="0.2">
      <c r="F64" s="4"/>
      <c r="L64" s="3"/>
    </row>
    <row r="65" spans="6:6" hidden="1" x14ac:dyDescent="0.2">
      <c r="F65" s="4"/>
    </row>
    <row r="66" spans="6:6" hidden="1" x14ac:dyDescent="0.2">
      <c r="F66" s="4"/>
    </row>
    <row r="67" spans="6:6" hidden="1" x14ac:dyDescent="0.2">
      <c r="F67" s="4"/>
    </row>
    <row r="68" spans="6:6" hidden="1" x14ac:dyDescent="0.2">
      <c r="F68" s="4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AAF962-7BBC-4B44-882A-5CCFE0A68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28816-13AE-4C58-BC26-E0A9CDBA7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05.05-05.07</vt:lpstr>
      <vt:lpstr>04.28-04.30</vt:lpstr>
      <vt:lpstr>04.21-04.23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Austė</dc:creator>
  <cp:keywords/>
  <dc:description/>
  <cp:lastModifiedBy>Austė Jucytė</cp:lastModifiedBy>
  <cp:revision/>
  <cp:lastPrinted>2023-05-02T11:29:51Z</cp:lastPrinted>
  <dcterms:created xsi:type="dcterms:W3CDTF">2023-04-24T05:36:19Z</dcterms:created>
  <dcterms:modified xsi:type="dcterms:W3CDTF">2023-05-12T10:24:34Z</dcterms:modified>
  <cp:category/>
  <cp:contentStatus/>
</cp:coreProperties>
</file>